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chri.loubier\Desktop\"/>
    </mc:Choice>
  </mc:AlternateContent>
  <xr:revisionPtr revIDLastSave="0" documentId="8_{B007D815-9E83-4DF0-831A-C8700B52AB36}" xr6:coauthVersionLast="47" xr6:coauthVersionMax="47" xr10:uidLastSave="{00000000-0000-0000-0000-000000000000}"/>
  <bookViews>
    <workbookView xWindow="-108" yWindow="-108" windowWidth="23256" windowHeight="13896" tabRatio="771" xr2:uid="{00000000-000D-0000-FFFF-FFFF00000000}"/>
  </bookViews>
  <sheets>
    <sheet name="Summary" sheetId="8" r:id="rId1"/>
    <sheet name="In1" sheetId="23" r:id="rId2"/>
    <sheet name="In2" sheetId="26" r:id="rId3"/>
    <sheet name="In3" sheetId="27" r:id="rId4"/>
    <sheet name="In4" sheetId="28" r:id="rId5"/>
    <sheet name="In5" sheetId="29" r:id="rId6"/>
    <sheet name="In6" sheetId="30" r:id="rId7"/>
    <sheet name="In7" sheetId="31" r:id="rId8"/>
    <sheet name="In8" sheetId="32" r:id="rId9"/>
    <sheet name="In9" sheetId="33" r:id="rId10"/>
    <sheet name="In10" sheetId="34" r:id="rId11"/>
    <sheet name="In11" sheetId="35" r:id="rId12"/>
    <sheet name="In12" sheetId="36" r:id="rId13"/>
    <sheet name="In13" sheetId="37" r:id="rId14"/>
    <sheet name="In14" sheetId="38" r:id="rId15"/>
    <sheet name="In15" sheetId="39" r:id="rId16"/>
    <sheet name="In16" sheetId="40" r:id="rId17"/>
    <sheet name="In17" sheetId="41" r:id="rId18"/>
    <sheet name="In18" sheetId="42" r:id="rId19"/>
    <sheet name="In19" sheetId="43" r:id="rId20"/>
    <sheet name="In20" sheetId="44" r:id="rId21"/>
    <sheet name="multInp" sheetId="11" r:id="rId22"/>
    <sheet name="10x10" sheetId="22" r:id="rId23"/>
    <sheet name="Version" sheetId="14" r:id="rId24"/>
    <sheet name="Sheet1" sheetId="45" r:id="rId25"/>
  </sheets>
  <definedNames>
    <definedName name="check">'10x10'!$B$39</definedName>
    <definedName name="EV_12">'10x10'!$Y$28:$Y$37</definedName>
    <definedName name="m_p0">multInp!$B$9:$K$18</definedName>
    <definedName name="m_p1">multInp!$M$9:$V$18</definedName>
    <definedName name="m_p10">multInp!$B$74:$K$83</definedName>
    <definedName name="m_p11">multInp!$M$74:$V$83</definedName>
    <definedName name="m_p12">multInp!$B$87:$K$96</definedName>
    <definedName name="m_p13">multInp!$M$87:$V$96</definedName>
    <definedName name="m_p14">multInp!$B$100:$K$109</definedName>
    <definedName name="m_p15">multInp!$M$100:$V$109</definedName>
    <definedName name="m_p16">multInp!$B$113:$K$122</definedName>
    <definedName name="m_p17">multInp!$M$113:$V$122</definedName>
    <definedName name="m_p18">multInp!$B$126:$K$135</definedName>
    <definedName name="m_p19">multInp!$M$126:$V$135</definedName>
    <definedName name="m_p2">multInp!$B$22:$K$31</definedName>
    <definedName name="m_p20">multInp!$B$139:$K$148</definedName>
    <definedName name="m_p3">multInp!$M$22:$V$31</definedName>
    <definedName name="m_p4">multInp!$B$35:$K$44</definedName>
    <definedName name="m_p5">multInp!$M$35:$V$44</definedName>
    <definedName name="m_p6">multInp!$B$48:$K$57</definedName>
    <definedName name="m_p7">multInp!$M$48:$V$57</definedName>
    <definedName name="m_p8">multInp!$B$61:$K$70</definedName>
    <definedName name="m_p9">multInp!$M$61:$V$70</definedName>
    <definedName name="m_summary">Summary!$C$40:$J$47</definedName>
    <definedName name="Matrix1">'In1'!$C$79:$L$88</definedName>
    <definedName name="Matrix10">'In10'!$C$79:$L$88</definedName>
    <definedName name="Matrix11">'In11'!$C$79:$L$88</definedName>
    <definedName name="Matrix12">'In12'!$C$79:$L$88</definedName>
    <definedName name="Matrix13">'In13'!$C$79:$L$88</definedName>
    <definedName name="Matrix14">'In14'!$C$79:$L$88</definedName>
    <definedName name="Matrix15">'In15'!$C$79:$L$88</definedName>
    <definedName name="Matrix16">'In16'!$C$79:$L$88</definedName>
    <definedName name="Matrix17">'In17'!$C$79:$L$88</definedName>
    <definedName name="Matrix18">'In18'!$C$79:$L$88</definedName>
    <definedName name="Matrix19">'In19'!$C$79:$L$88</definedName>
    <definedName name="Matrix2">'In2'!$C$79:$L$88</definedName>
    <definedName name="Matrix20">'In20'!$C$79:$L$88</definedName>
    <definedName name="Matrix3">'In3'!$C$79:$L$88</definedName>
    <definedName name="Matrix4">'In4'!$C$79:$L$88</definedName>
    <definedName name="Matrix5">'In5'!$C$79:$L$88</definedName>
    <definedName name="Matrix6">'In6'!$C$79:$L$88</definedName>
    <definedName name="Matrix7">'In7'!$C$79:$L$88</definedName>
    <definedName name="Matrix8">'In8'!$C$79:$L$88</definedName>
    <definedName name="Matrix9">'In9'!$C$79:$L$88</definedName>
    <definedName name="p_sel">Summary!$B$11</definedName>
    <definedName name="RGGM1">'In1'!$N$91:$N$100</definedName>
    <definedName name="RGGM10">'In10'!$N$91:$N$100</definedName>
    <definedName name="RGGM11">'In11'!$N$91:$N$100</definedName>
    <definedName name="RGGM12">'In12'!$N$91:$N$100</definedName>
    <definedName name="RGGM13">'In13'!$N$91:$N$100</definedName>
    <definedName name="RGGM14">'In14'!$N$91:$N$100</definedName>
    <definedName name="RGGM15">'In15'!$N$91:$N$100</definedName>
    <definedName name="RGGM16">'In16'!$N$91:$N$100</definedName>
    <definedName name="RGGM17">'In17'!$N$91:$N$100</definedName>
    <definedName name="RGGM18">'In18'!$N$91:$N$100</definedName>
    <definedName name="RGGM19">'In19'!$N$91:$N$100</definedName>
    <definedName name="RGGM2">'In2'!$N$91:$N$100</definedName>
    <definedName name="RGGM20">'In20'!$N$91:$N$100</definedName>
    <definedName name="RGGM3">'In3'!$N$91:$N$100</definedName>
    <definedName name="RGGM4">'In4'!$N$91:$N$100</definedName>
    <definedName name="RGGM5">'In5'!$N$91:$N$100</definedName>
    <definedName name="RGGM6">'In6'!$N$91:$N$100</definedName>
    <definedName name="RGGM7">'In7'!$N$91:$N$100</definedName>
    <definedName name="RGGM8">'In8'!$N$91:$N$100</definedName>
    <definedName name="RGGM9">'In9'!$N$91:$N$100</definedName>
    <definedName name="RGMM11">'In11'!$N$91:$N$100</definedName>
    <definedName name="RGMM12">'In12'!$N$91:$N$100</definedName>
    <definedName name="RGMM13">'In13'!$N$91:$N$100</definedName>
    <definedName name="RGMM14">'In14'!$N$91:$N$100</definedName>
    <definedName name="RGMM15">'In15'!$N$91:$N$100</definedName>
    <definedName name="RGMM16">'In16'!$N$91:$N$100</definedName>
    <definedName name="RGMM17">'In17'!$N$91:$N$100</definedName>
    <definedName name="RGMM18">'In18'!$N$91:$N$100</definedName>
    <definedName name="RGMM19">'In19'!$N$91:$N$100</definedName>
    <definedName name="RGMM20">'In20'!$N$91:$N$100</definedName>
    <definedName name="w_p1" localSheetId="21">multInp!$AO$7</definedName>
    <definedName name="w_p10" localSheetId="21">multInp!$AD$72</definedName>
    <definedName name="w_p11" localSheetId="21">multInp!$AO$72</definedName>
    <definedName name="w_p12" localSheetId="21">multInp!$AD$85</definedName>
    <definedName name="w_p13" localSheetId="21">multInp!$AO$85</definedName>
    <definedName name="w_p14" localSheetId="21">multInp!$AD$98</definedName>
    <definedName name="w_p15" localSheetId="21">multInp!$AO$98</definedName>
    <definedName name="w_p16" localSheetId="21">multInp!$AD$111</definedName>
    <definedName name="w_p17" localSheetId="21">multInp!$AO$111</definedName>
    <definedName name="w_p18" localSheetId="21">multInp!$AD$124</definedName>
    <definedName name="w_p19" localSheetId="21">multInp!$AO$124</definedName>
    <definedName name="w_p2" localSheetId="21">multInp!$AD$20</definedName>
    <definedName name="w_p20" localSheetId="21">multInp!$AD$137</definedName>
    <definedName name="w_p3" localSheetId="21">multInp!$AO$20</definedName>
    <definedName name="w_p4" localSheetId="21">multInp!$AD$33</definedName>
    <definedName name="w_p5" localSheetId="21">multInp!$AO$33</definedName>
    <definedName name="w_p6" localSheetId="21">multInp!$AD$46</definedName>
    <definedName name="w_p7" localSheetId="21">multInp!$AO$46</definedName>
    <definedName name="w_p8" localSheetId="21">multInp!$AD$59</definedName>
    <definedName name="w_p9" localSheetId="21">multInp!$AO$59</definedName>
    <definedName name="_xlnm.Print_Area" localSheetId="1">'In1'!$A$1:$O$73</definedName>
    <definedName name="_xlnm.Print_Area" localSheetId="10">'In10'!$A$1:$O$73</definedName>
    <definedName name="_xlnm.Print_Area" localSheetId="11">'In11'!$A$1:$O$73</definedName>
    <definedName name="_xlnm.Print_Area" localSheetId="12">'In12'!$A$1:$O$73</definedName>
    <definedName name="_xlnm.Print_Area" localSheetId="13">'In13'!$A$1:$O$73</definedName>
    <definedName name="_xlnm.Print_Area" localSheetId="14">'In14'!$A$1:$O$73</definedName>
    <definedName name="_xlnm.Print_Area" localSheetId="15">'In15'!$A$1:$O$73</definedName>
    <definedName name="_xlnm.Print_Area" localSheetId="16">'In16'!$A$1:$O$73</definedName>
    <definedName name="_xlnm.Print_Area" localSheetId="17">'In17'!$A$1:$O$73</definedName>
    <definedName name="_xlnm.Print_Area" localSheetId="18">'In18'!$A$1:$O$73</definedName>
    <definedName name="_xlnm.Print_Area" localSheetId="19">'In19'!$A$1:$O$73</definedName>
    <definedName name="_xlnm.Print_Area" localSheetId="2">'In2'!$A$1:$O$73</definedName>
    <definedName name="_xlnm.Print_Area" localSheetId="20">'In20'!$A$1:$O$73</definedName>
    <definedName name="_xlnm.Print_Area" localSheetId="3">'In3'!$A$1:$O$73</definedName>
    <definedName name="_xlnm.Print_Area" localSheetId="4">'In4'!$A$1:$O$73</definedName>
    <definedName name="_xlnm.Print_Area" localSheetId="5">'In5'!$A$1:$O$73</definedName>
    <definedName name="_xlnm.Print_Area" localSheetId="6">'In6'!$A$1:$O$73</definedName>
    <definedName name="_xlnm.Print_Area" localSheetId="7">'In7'!$A$1:$O$73</definedName>
    <definedName name="_xlnm.Print_Area" localSheetId="8">'In8'!$A$1:$O$73</definedName>
    <definedName name="_xlnm.Print_Area" localSheetId="9">'In9'!$A$1:$O$73</definedName>
    <definedName name="_xlnm.Print_Area" localSheetId="21">multInp!$A$1:$V$83</definedName>
    <definedName name="_xlnm.Print_Area" localSheetId="0">Summary!$A$3:$P$50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6" l="1"/>
  <c r="A1" i="27"/>
  <c r="A1" i="26"/>
  <c r="K11" i="8" l="1"/>
  <c r="J11" i="8"/>
  <c r="M39" i="22"/>
  <c r="L66" i="44" l="1"/>
  <c r="K66" i="44"/>
  <c r="L66" i="43"/>
  <c r="K66" i="43"/>
  <c r="L66" i="42"/>
  <c r="K66" i="42"/>
  <c r="L66" i="41"/>
  <c r="K66" i="41"/>
  <c r="L66" i="40"/>
  <c r="K66" i="40"/>
  <c r="L66" i="39"/>
  <c r="K66" i="39"/>
  <c r="L66" i="38"/>
  <c r="K66" i="38"/>
  <c r="L66" i="37"/>
  <c r="K66" i="37"/>
  <c r="L66" i="36"/>
  <c r="K66" i="36"/>
  <c r="L66" i="35"/>
  <c r="K66" i="35"/>
  <c r="L66" i="34"/>
  <c r="K66" i="34"/>
  <c r="L66" i="33"/>
  <c r="K66" i="33"/>
  <c r="L66" i="32"/>
  <c r="K66" i="32"/>
  <c r="L66" i="31"/>
  <c r="K66" i="31"/>
  <c r="L66" i="30"/>
  <c r="K66" i="30"/>
  <c r="L66" i="29"/>
  <c r="K66" i="29"/>
  <c r="L66" i="28"/>
  <c r="K66" i="28"/>
  <c r="L66" i="27"/>
  <c r="K66" i="27"/>
  <c r="L66" i="26"/>
  <c r="K66" i="26"/>
  <c r="O65" i="44"/>
  <c r="O64" i="44"/>
  <c r="O63" i="44"/>
  <c r="O62" i="44"/>
  <c r="O61" i="44"/>
  <c r="O60" i="44"/>
  <c r="O59" i="44"/>
  <c r="O58" i="44"/>
  <c r="O57" i="44"/>
  <c r="O56" i="44"/>
  <c r="O55" i="44"/>
  <c r="O54" i="44"/>
  <c r="O53" i="44"/>
  <c r="O52" i="44"/>
  <c r="O51" i="44"/>
  <c r="O50" i="44"/>
  <c r="O49" i="44"/>
  <c r="O48" i="44"/>
  <c r="O47" i="44"/>
  <c r="O46" i="44"/>
  <c r="O45" i="44"/>
  <c r="O44" i="44"/>
  <c r="O43" i="44"/>
  <c r="O42" i="44"/>
  <c r="O41" i="44"/>
  <c r="O40" i="44"/>
  <c r="O39" i="44"/>
  <c r="O38" i="44"/>
  <c r="O37" i="44"/>
  <c r="O36" i="44"/>
  <c r="O35" i="44"/>
  <c r="O34" i="44"/>
  <c r="O33" i="44"/>
  <c r="O32" i="44"/>
  <c r="O31" i="44"/>
  <c r="O30" i="44"/>
  <c r="O29" i="44"/>
  <c r="O28" i="44"/>
  <c r="O27" i="44"/>
  <c r="O26" i="44"/>
  <c r="O25" i="44"/>
  <c r="O24" i="44"/>
  <c r="O23" i="44"/>
  <c r="O22" i="44"/>
  <c r="O21" i="44"/>
  <c r="O65" i="43"/>
  <c r="O64" i="43"/>
  <c r="O63" i="43"/>
  <c r="O62" i="43"/>
  <c r="O61" i="43"/>
  <c r="O60" i="43"/>
  <c r="O59" i="43"/>
  <c r="O58" i="43"/>
  <c r="O57" i="43"/>
  <c r="O56" i="43"/>
  <c r="O55" i="43"/>
  <c r="O54" i="43"/>
  <c r="O53" i="43"/>
  <c r="O52" i="43"/>
  <c r="O51" i="43"/>
  <c r="O50" i="43"/>
  <c r="O49" i="43"/>
  <c r="O48" i="43"/>
  <c r="O47" i="43"/>
  <c r="O46" i="43"/>
  <c r="O45" i="43"/>
  <c r="O44" i="43"/>
  <c r="O43" i="43"/>
  <c r="O42" i="43"/>
  <c r="O41" i="43"/>
  <c r="O40" i="43"/>
  <c r="O39" i="43"/>
  <c r="O38" i="43"/>
  <c r="O37" i="43"/>
  <c r="O36" i="43"/>
  <c r="O35" i="43"/>
  <c r="O34" i="43"/>
  <c r="O33" i="43"/>
  <c r="O32" i="43"/>
  <c r="O31" i="43"/>
  <c r="O30" i="43"/>
  <c r="O29" i="43"/>
  <c r="O28" i="43"/>
  <c r="O27" i="43"/>
  <c r="O26" i="43"/>
  <c r="O25" i="43"/>
  <c r="O24" i="43"/>
  <c r="O23" i="43"/>
  <c r="O22" i="43"/>
  <c r="O21" i="43"/>
  <c r="O65" i="42"/>
  <c r="O64" i="42"/>
  <c r="O63" i="42"/>
  <c r="O62" i="42"/>
  <c r="O61" i="42"/>
  <c r="O60" i="42"/>
  <c r="O59" i="42"/>
  <c r="O58" i="42"/>
  <c r="O57" i="42"/>
  <c r="O56" i="42"/>
  <c r="O55" i="42"/>
  <c r="O54" i="42"/>
  <c r="O53" i="42"/>
  <c r="O52" i="42"/>
  <c r="O51" i="42"/>
  <c r="O50" i="42"/>
  <c r="O49" i="42"/>
  <c r="O48" i="42"/>
  <c r="O47" i="42"/>
  <c r="O46" i="42"/>
  <c r="O45" i="42"/>
  <c r="O44" i="42"/>
  <c r="O43" i="42"/>
  <c r="O42" i="42"/>
  <c r="O41" i="42"/>
  <c r="O40" i="42"/>
  <c r="O39" i="42"/>
  <c r="O38" i="42"/>
  <c r="O37" i="42"/>
  <c r="O36" i="42"/>
  <c r="O35" i="42"/>
  <c r="O34" i="42"/>
  <c r="O33" i="42"/>
  <c r="O32" i="42"/>
  <c r="O31" i="42"/>
  <c r="O30" i="42"/>
  <c r="O29" i="42"/>
  <c r="O28" i="42"/>
  <c r="O27" i="42"/>
  <c r="O26" i="42"/>
  <c r="O25" i="42"/>
  <c r="O24" i="42"/>
  <c r="O23" i="42"/>
  <c r="O22" i="42"/>
  <c r="O21" i="42"/>
  <c r="O65" i="41"/>
  <c r="O64" i="41"/>
  <c r="O63" i="41"/>
  <c r="O62" i="41"/>
  <c r="O61" i="41"/>
  <c r="O60" i="41"/>
  <c r="O59" i="41"/>
  <c r="O58" i="41"/>
  <c r="O57" i="41"/>
  <c r="O56" i="41"/>
  <c r="O55" i="41"/>
  <c r="O54" i="41"/>
  <c r="O53" i="41"/>
  <c r="O52" i="41"/>
  <c r="O51" i="41"/>
  <c r="O50" i="41"/>
  <c r="O49" i="41"/>
  <c r="O48" i="41"/>
  <c r="O47" i="41"/>
  <c r="O46" i="41"/>
  <c r="O45" i="41"/>
  <c r="O44" i="41"/>
  <c r="O43" i="41"/>
  <c r="O42" i="41"/>
  <c r="O41" i="41"/>
  <c r="O40" i="41"/>
  <c r="O39" i="41"/>
  <c r="O38" i="41"/>
  <c r="O37" i="41"/>
  <c r="O36" i="41"/>
  <c r="O35" i="41"/>
  <c r="O34" i="41"/>
  <c r="O33" i="41"/>
  <c r="O32" i="41"/>
  <c r="O31" i="41"/>
  <c r="O30" i="41"/>
  <c r="O29" i="41"/>
  <c r="O28" i="41"/>
  <c r="O27" i="41"/>
  <c r="O26" i="41"/>
  <c r="O25" i="41"/>
  <c r="O24" i="41"/>
  <c r="O23" i="41"/>
  <c r="O22" i="41"/>
  <c r="O21" i="41"/>
  <c r="O65" i="40"/>
  <c r="O64" i="40"/>
  <c r="O63" i="40"/>
  <c r="O62" i="40"/>
  <c r="O61" i="40"/>
  <c r="O60" i="40"/>
  <c r="O59" i="40"/>
  <c r="O58" i="40"/>
  <c r="O57" i="40"/>
  <c r="O56" i="40"/>
  <c r="O55" i="40"/>
  <c r="O54" i="40"/>
  <c r="O53" i="40"/>
  <c r="O52" i="40"/>
  <c r="O51" i="40"/>
  <c r="O50" i="40"/>
  <c r="O49" i="40"/>
  <c r="O48" i="40"/>
  <c r="O47" i="40"/>
  <c r="O46" i="40"/>
  <c r="O45" i="40"/>
  <c r="O44" i="40"/>
  <c r="O43" i="40"/>
  <c r="O42" i="40"/>
  <c r="O41" i="40"/>
  <c r="O40" i="40"/>
  <c r="O39" i="40"/>
  <c r="O38" i="40"/>
  <c r="O37" i="40"/>
  <c r="O36" i="40"/>
  <c r="O35" i="40"/>
  <c r="O34" i="40"/>
  <c r="O33" i="40"/>
  <c r="O32" i="40"/>
  <c r="O31" i="40"/>
  <c r="O30" i="40"/>
  <c r="O29" i="40"/>
  <c r="O28" i="40"/>
  <c r="O27" i="40"/>
  <c r="O26" i="40"/>
  <c r="O25" i="40"/>
  <c r="O24" i="40"/>
  <c r="O23" i="40"/>
  <c r="O22" i="40"/>
  <c r="O21" i="40"/>
  <c r="O65" i="39"/>
  <c r="O64" i="39"/>
  <c r="O63" i="39"/>
  <c r="O62" i="39"/>
  <c r="O61" i="39"/>
  <c r="O60" i="39"/>
  <c r="O59" i="39"/>
  <c r="O58" i="39"/>
  <c r="O57" i="39"/>
  <c r="O56" i="39"/>
  <c r="O55" i="39"/>
  <c r="O54" i="39"/>
  <c r="O53" i="39"/>
  <c r="O52" i="39"/>
  <c r="O51" i="39"/>
  <c r="O50" i="39"/>
  <c r="O49" i="39"/>
  <c r="O48" i="39"/>
  <c r="O47" i="39"/>
  <c r="O46" i="39"/>
  <c r="O45" i="39"/>
  <c r="O44" i="39"/>
  <c r="O43" i="39"/>
  <c r="O42" i="39"/>
  <c r="O41" i="39"/>
  <c r="O40" i="39"/>
  <c r="O39" i="39"/>
  <c r="O38" i="39"/>
  <c r="O37" i="39"/>
  <c r="O36" i="39"/>
  <c r="O35" i="39"/>
  <c r="O34" i="39"/>
  <c r="O33" i="39"/>
  <c r="O32" i="39"/>
  <c r="O31" i="39"/>
  <c r="O30" i="39"/>
  <c r="O29" i="39"/>
  <c r="O28" i="39"/>
  <c r="O27" i="39"/>
  <c r="O26" i="39"/>
  <c r="O25" i="39"/>
  <c r="O24" i="39"/>
  <c r="O23" i="39"/>
  <c r="O22" i="39"/>
  <c r="O21" i="39"/>
  <c r="O65" i="38"/>
  <c r="O64" i="38"/>
  <c r="O63" i="38"/>
  <c r="O62" i="38"/>
  <c r="O61" i="38"/>
  <c r="O60" i="38"/>
  <c r="O59" i="38"/>
  <c r="O58" i="38"/>
  <c r="O57" i="38"/>
  <c r="O56" i="38"/>
  <c r="O55" i="38"/>
  <c r="O54" i="38"/>
  <c r="O53" i="38"/>
  <c r="O52" i="38"/>
  <c r="O51" i="38"/>
  <c r="O50" i="38"/>
  <c r="O49" i="38"/>
  <c r="O48" i="38"/>
  <c r="O47" i="38"/>
  <c r="O46" i="38"/>
  <c r="O45" i="38"/>
  <c r="O44" i="38"/>
  <c r="O43" i="38"/>
  <c r="O42" i="38"/>
  <c r="O41" i="38"/>
  <c r="O40" i="38"/>
  <c r="O39" i="38"/>
  <c r="O38" i="38"/>
  <c r="O37" i="38"/>
  <c r="O36" i="38"/>
  <c r="O35" i="38"/>
  <c r="O34" i="38"/>
  <c r="O33" i="38"/>
  <c r="O32" i="38"/>
  <c r="O31" i="38"/>
  <c r="O30" i="38"/>
  <c r="O29" i="38"/>
  <c r="O28" i="38"/>
  <c r="O27" i="38"/>
  <c r="O26" i="38"/>
  <c r="O25" i="38"/>
  <c r="O24" i="38"/>
  <c r="O23" i="38"/>
  <c r="O22" i="38"/>
  <c r="O21" i="38"/>
  <c r="O65" i="37"/>
  <c r="O64" i="37"/>
  <c r="O63" i="37"/>
  <c r="O62" i="37"/>
  <c r="O61" i="37"/>
  <c r="O60" i="37"/>
  <c r="O59" i="37"/>
  <c r="O58" i="37"/>
  <c r="O57" i="37"/>
  <c r="O56" i="37"/>
  <c r="O55" i="37"/>
  <c r="O54" i="37"/>
  <c r="O53" i="37"/>
  <c r="O52" i="37"/>
  <c r="O51" i="37"/>
  <c r="O50" i="37"/>
  <c r="O49" i="37"/>
  <c r="O48" i="37"/>
  <c r="O47" i="37"/>
  <c r="O46" i="37"/>
  <c r="O45" i="37"/>
  <c r="O44" i="37"/>
  <c r="O43" i="37"/>
  <c r="O42" i="37"/>
  <c r="O41" i="37"/>
  <c r="O40" i="37"/>
  <c r="O39" i="37"/>
  <c r="O38" i="37"/>
  <c r="O37" i="37"/>
  <c r="O36" i="37"/>
  <c r="O35" i="37"/>
  <c r="O34" i="37"/>
  <c r="O33" i="37"/>
  <c r="O32" i="37"/>
  <c r="O31" i="37"/>
  <c r="O30" i="37"/>
  <c r="O29" i="37"/>
  <c r="O28" i="37"/>
  <c r="O27" i="37"/>
  <c r="O26" i="37"/>
  <c r="O25" i="37"/>
  <c r="O24" i="37"/>
  <c r="O23" i="37"/>
  <c r="O22" i="37"/>
  <c r="O21" i="37"/>
  <c r="O65" i="36"/>
  <c r="O64" i="36"/>
  <c r="O63" i="36"/>
  <c r="O62" i="36"/>
  <c r="O61" i="36"/>
  <c r="O60" i="36"/>
  <c r="O59" i="36"/>
  <c r="O58" i="36"/>
  <c r="O57" i="36"/>
  <c r="O56" i="36"/>
  <c r="O55" i="36"/>
  <c r="O54" i="36"/>
  <c r="O53" i="36"/>
  <c r="O52" i="36"/>
  <c r="O51" i="36"/>
  <c r="O50" i="36"/>
  <c r="O49" i="36"/>
  <c r="O48" i="36"/>
  <c r="O47" i="36"/>
  <c r="O46" i="36"/>
  <c r="O45" i="36"/>
  <c r="O44" i="36"/>
  <c r="O43" i="36"/>
  <c r="O42" i="36"/>
  <c r="O41" i="36"/>
  <c r="O40" i="36"/>
  <c r="O39" i="36"/>
  <c r="O38" i="36"/>
  <c r="O37" i="36"/>
  <c r="O36" i="36"/>
  <c r="O35" i="36"/>
  <c r="O34" i="36"/>
  <c r="O33" i="36"/>
  <c r="O32" i="36"/>
  <c r="O31" i="36"/>
  <c r="O30" i="36"/>
  <c r="O29" i="36"/>
  <c r="O28" i="36"/>
  <c r="O27" i="36"/>
  <c r="O26" i="36"/>
  <c r="O25" i="36"/>
  <c r="O24" i="36"/>
  <c r="O23" i="36"/>
  <c r="O22" i="36"/>
  <c r="O21" i="36"/>
  <c r="O65" i="35"/>
  <c r="O64" i="35"/>
  <c r="O63" i="35"/>
  <c r="O62" i="35"/>
  <c r="O61" i="35"/>
  <c r="O60" i="35"/>
  <c r="O59" i="35"/>
  <c r="O58" i="35"/>
  <c r="O57" i="35"/>
  <c r="O56" i="35"/>
  <c r="O55" i="35"/>
  <c r="O54" i="35"/>
  <c r="O53" i="35"/>
  <c r="O52" i="35"/>
  <c r="O51" i="35"/>
  <c r="O50" i="35"/>
  <c r="O49" i="35"/>
  <c r="O48" i="35"/>
  <c r="O47" i="35"/>
  <c r="O46" i="35"/>
  <c r="O45" i="35"/>
  <c r="O44" i="35"/>
  <c r="O43" i="35"/>
  <c r="O42" i="35"/>
  <c r="O41" i="35"/>
  <c r="O40" i="35"/>
  <c r="O39" i="35"/>
  <c r="O38" i="35"/>
  <c r="O37" i="35"/>
  <c r="O36" i="35"/>
  <c r="O35" i="35"/>
  <c r="O34" i="35"/>
  <c r="O33" i="35"/>
  <c r="O32" i="35"/>
  <c r="O31" i="35"/>
  <c r="O30" i="35"/>
  <c r="O29" i="35"/>
  <c r="O28" i="35"/>
  <c r="O27" i="35"/>
  <c r="O26" i="35"/>
  <c r="O25" i="35"/>
  <c r="O24" i="35"/>
  <c r="O23" i="35"/>
  <c r="O22" i="35"/>
  <c r="O21" i="35"/>
  <c r="O65" i="34"/>
  <c r="O64" i="34"/>
  <c r="O63" i="34"/>
  <c r="O62" i="34"/>
  <c r="O61" i="34"/>
  <c r="O60" i="34"/>
  <c r="O59" i="34"/>
  <c r="O58" i="34"/>
  <c r="O57" i="34"/>
  <c r="O56" i="34"/>
  <c r="O55" i="34"/>
  <c r="O54" i="34"/>
  <c r="O53" i="34"/>
  <c r="O52" i="34"/>
  <c r="O51" i="34"/>
  <c r="O50" i="34"/>
  <c r="O49" i="34"/>
  <c r="O48" i="34"/>
  <c r="O47" i="34"/>
  <c r="O46" i="34"/>
  <c r="O45" i="34"/>
  <c r="O44" i="34"/>
  <c r="O43" i="34"/>
  <c r="O42" i="34"/>
  <c r="O41" i="34"/>
  <c r="O40" i="34"/>
  <c r="O39" i="34"/>
  <c r="O38" i="34"/>
  <c r="O37" i="34"/>
  <c r="O36" i="34"/>
  <c r="O35" i="34"/>
  <c r="O34" i="34"/>
  <c r="O33" i="34"/>
  <c r="O32" i="34"/>
  <c r="O31" i="34"/>
  <c r="O30" i="34"/>
  <c r="O29" i="34"/>
  <c r="O28" i="34"/>
  <c r="O27" i="34"/>
  <c r="O26" i="34"/>
  <c r="O25" i="34"/>
  <c r="O24" i="34"/>
  <c r="O23" i="34"/>
  <c r="O22" i="34"/>
  <c r="O21" i="34"/>
  <c r="O65" i="33"/>
  <c r="O64" i="33"/>
  <c r="O63" i="33"/>
  <c r="O62" i="33"/>
  <c r="O61" i="33"/>
  <c r="O60" i="33"/>
  <c r="O59" i="33"/>
  <c r="O58" i="33"/>
  <c r="O57" i="33"/>
  <c r="O56" i="33"/>
  <c r="O55" i="33"/>
  <c r="O54" i="33"/>
  <c r="O53" i="33"/>
  <c r="O52" i="33"/>
  <c r="O51" i="33"/>
  <c r="O50" i="33"/>
  <c r="O49" i="33"/>
  <c r="O48" i="33"/>
  <c r="O47" i="33"/>
  <c r="O46" i="33"/>
  <c r="O45" i="33"/>
  <c r="O44" i="33"/>
  <c r="O43" i="33"/>
  <c r="O42" i="33"/>
  <c r="O41" i="33"/>
  <c r="O40" i="33"/>
  <c r="O39" i="33"/>
  <c r="O38" i="33"/>
  <c r="O37" i="33"/>
  <c r="O36" i="33"/>
  <c r="O35" i="33"/>
  <c r="O34" i="33"/>
  <c r="O33" i="33"/>
  <c r="O32" i="33"/>
  <c r="O31" i="33"/>
  <c r="O30" i="33"/>
  <c r="O29" i="33"/>
  <c r="O28" i="33"/>
  <c r="O27" i="33"/>
  <c r="O26" i="33"/>
  <c r="O25" i="33"/>
  <c r="O24" i="33"/>
  <c r="O23" i="33"/>
  <c r="O22" i="33"/>
  <c r="O21" i="33"/>
  <c r="O65" i="32"/>
  <c r="O64" i="32"/>
  <c r="O63" i="32"/>
  <c r="O62" i="32"/>
  <c r="O61" i="32"/>
  <c r="O60" i="32"/>
  <c r="O59" i="32"/>
  <c r="O58" i="32"/>
  <c r="O57" i="32"/>
  <c r="O56" i="32"/>
  <c r="O55" i="32"/>
  <c r="O54" i="32"/>
  <c r="O53" i="32"/>
  <c r="O52" i="32"/>
  <c r="O51" i="32"/>
  <c r="O50" i="32"/>
  <c r="O49" i="32"/>
  <c r="O48" i="32"/>
  <c r="O47" i="32"/>
  <c r="O46" i="32"/>
  <c r="O45" i="32"/>
  <c r="O44" i="32"/>
  <c r="O43" i="32"/>
  <c r="O42" i="32"/>
  <c r="O41" i="32"/>
  <c r="O40" i="32"/>
  <c r="O39" i="32"/>
  <c r="O38" i="32"/>
  <c r="O37" i="32"/>
  <c r="O36" i="32"/>
  <c r="O35" i="32"/>
  <c r="O34" i="32"/>
  <c r="O33" i="32"/>
  <c r="O32" i="32"/>
  <c r="O31" i="32"/>
  <c r="O30" i="32"/>
  <c r="O29" i="32"/>
  <c r="O28" i="32"/>
  <c r="O27" i="32"/>
  <c r="O26" i="32"/>
  <c r="O25" i="32"/>
  <c r="O24" i="32"/>
  <c r="O23" i="32"/>
  <c r="O22" i="32"/>
  <c r="O21" i="32"/>
  <c r="O65" i="31"/>
  <c r="O64" i="31"/>
  <c r="O63" i="31"/>
  <c r="O62" i="31"/>
  <c r="O61" i="31"/>
  <c r="O60" i="31"/>
  <c r="O59" i="31"/>
  <c r="O58" i="31"/>
  <c r="O57" i="31"/>
  <c r="O56" i="31"/>
  <c r="O55" i="31"/>
  <c r="O54" i="31"/>
  <c r="O53" i="31"/>
  <c r="O52" i="31"/>
  <c r="O51" i="31"/>
  <c r="O50" i="31"/>
  <c r="O49" i="31"/>
  <c r="O48" i="31"/>
  <c r="O47" i="31"/>
  <c r="O46" i="31"/>
  <c r="O45" i="31"/>
  <c r="O44" i="31"/>
  <c r="O43" i="31"/>
  <c r="O42" i="31"/>
  <c r="O41" i="31"/>
  <c r="O40" i="31"/>
  <c r="O39" i="31"/>
  <c r="O38" i="31"/>
  <c r="O37" i="31"/>
  <c r="O36" i="31"/>
  <c r="O35" i="31"/>
  <c r="O34" i="31"/>
  <c r="O33" i="31"/>
  <c r="O32" i="31"/>
  <c r="O31" i="31"/>
  <c r="O30" i="31"/>
  <c r="O29" i="31"/>
  <c r="O28" i="31"/>
  <c r="O27" i="31"/>
  <c r="O26" i="31"/>
  <c r="O25" i="31"/>
  <c r="O24" i="31"/>
  <c r="O23" i="31"/>
  <c r="O22" i="31"/>
  <c r="O21" i="31"/>
  <c r="O65" i="30"/>
  <c r="O64" i="30"/>
  <c r="O63" i="30"/>
  <c r="O62" i="30"/>
  <c r="O61" i="30"/>
  <c r="O60" i="30"/>
  <c r="O59" i="30"/>
  <c r="O58" i="30"/>
  <c r="O57" i="30"/>
  <c r="O56" i="30"/>
  <c r="O55" i="30"/>
  <c r="O54" i="30"/>
  <c r="O53" i="30"/>
  <c r="O52" i="30"/>
  <c r="O51" i="30"/>
  <c r="O50" i="30"/>
  <c r="O49" i="30"/>
  <c r="O48" i="30"/>
  <c r="O47" i="30"/>
  <c r="O46" i="30"/>
  <c r="O45" i="30"/>
  <c r="O44" i="30"/>
  <c r="O43" i="30"/>
  <c r="O42" i="30"/>
  <c r="O41" i="30"/>
  <c r="O40" i="30"/>
  <c r="O39" i="30"/>
  <c r="O38" i="30"/>
  <c r="O37" i="30"/>
  <c r="O36" i="30"/>
  <c r="O35" i="30"/>
  <c r="O34" i="30"/>
  <c r="O33" i="30"/>
  <c r="O32" i="30"/>
  <c r="O31" i="30"/>
  <c r="O30" i="30"/>
  <c r="O29" i="30"/>
  <c r="O28" i="30"/>
  <c r="O27" i="30"/>
  <c r="O26" i="30"/>
  <c r="O25" i="30"/>
  <c r="O24" i="30"/>
  <c r="O23" i="30"/>
  <c r="O22" i="30"/>
  <c r="O21" i="30"/>
  <c r="O65" i="29"/>
  <c r="O64" i="29"/>
  <c r="O63" i="29"/>
  <c r="O62" i="29"/>
  <c r="O61" i="29"/>
  <c r="O60" i="29"/>
  <c r="O59" i="29"/>
  <c r="O58" i="29"/>
  <c r="O57" i="29"/>
  <c r="O56" i="29"/>
  <c r="O55" i="29"/>
  <c r="O54" i="29"/>
  <c r="O53" i="29"/>
  <c r="O52" i="29"/>
  <c r="O51" i="29"/>
  <c r="O50" i="29"/>
  <c r="O49" i="29"/>
  <c r="O48" i="29"/>
  <c r="O47" i="29"/>
  <c r="O46" i="29"/>
  <c r="O45" i="29"/>
  <c r="O44" i="29"/>
  <c r="O43" i="29"/>
  <c r="O42" i="29"/>
  <c r="O41" i="29"/>
  <c r="O40" i="29"/>
  <c r="O39" i="29"/>
  <c r="O38" i="29"/>
  <c r="O37" i="29"/>
  <c r="O36" i="29"/>
  <c r="O35" i="29"/>
  <c r="O34" i="29"/>
  <c r="O33" i="29"/>
  <c r="O32" i="29"/>
  <c r="O31" i="29"/>
  <c r="O30" i="29"/>
  <c r="O29" i="29"/>
  <c r="O28" i="29"/>
  <c r="O27" i="29"/>
  <c r="O26" i="29"/>
  <c r="O25" i="29"/>
  <c r="O24" i="29"/>
  <c r="O23" i="29"/>
  <c r="O22" i="29"/>
  <c r="O21" i="29"/>
  <c r="O65" i="28"/>
  <c r="O64" i="28"/>
  <c r="O63" i="28"/>
  <c r="O62" i="28"/>
  <c r="O61" i="28"/>
  <c r="O60" i="28"/>
  <c r="O59" i="28"/>
  <c r="O58" i="28"/>
  <c r="O57" i="28"/>
  <c r="O56" i="28"/>
  <c r="O55" i="28"/>
  <c r="O54" i="28"/>
  <c r="O53" i="28"/>
  <c r="O52" i="28"/>
  <c r="O51" i="28"/>
  <c r="O50" i="28"/>
  <c r="O49" i="28"/>
  <c r="O48" i="28"/>
  <c r="O47" i="28"/>
  <c r="O46" i="28"/>
  <c r="O45" i="28"/>
  <c r="O44" i="28"/>
  <c r="O43" i="28"/>
  <c r="O42" i="28"/>
  <c r="O41" i="28"/>
  <c r="O40" i="28"/>
  <c r="O39" i="28"/>
  <c r="O38" i="28"/>
  <c r="O37" i="28"/>
  <c r="O36" i="28"/>
  <c r="O35" i="28"/>
  <c r="O34" i="28"/>
  <c r="O33" i="28"/>
  <c r="O32" i="28"/>
  <c r="O31" i="28"/>
  <c r="O30" i="28"/>
  <c r="O29" i="28"/>
  <c r="O28" i="28"/>
  <c r="O27" i="28"/>
  <c r="O26" i="28"/>
  <c r="O25" i="28"/>
  <c r="O24" i="28"/>
  <c r="O23" i="28"/>
  <c r="O22" i="28"/>
  <c r="O21" i="28"/>
  <c r="O65" i="27"/>
  <c r="O64" i="27"/>
  <c r="O63" i="27"/>
  <c r="O62" i="27"/>
  <c r="O61" i="27"/>
  <c r="O60" i="27"/>
  <c r="O59" i="27"/>
  <c r="O58" i="27"/>
  <c r="O57" i="27"/>
  <c r="O56" i="27"/>
  <c r="O55" i="27"/>
  <c r="O54" i="27"/>
  <c r="O53" i="27"/>
  <c r="O52" i="27"/>
  <c r="O51" i="27"/>
  <c r="O50" i="27"/>
  <c r="O49" i="27"/>
  <c r="O48" i="27"/>
  <c r="O47" i="27"/>
  <c r="O46" i="27"/>
  <c r="O45" i="27"/>
  <c r="O44" i="27"/>
  <c r="O43" i="27"/>
  <c r="O42" i="27"/>
  <c r="O41" i="27"/>
  <c r="O40" i="27"/>
  <c r="O39" i="27"/>
  <c r="O38" i="27"/>
  <c r="O37" i="27"/>
  <c r="O36" i="27"/>
  <c r="O35" i="27"/>
  <c r="O34" i="27"/>
  <c r="O33" i="27"/>
  <c r="O32" i="27"/>
  <c r="O31" i="27"/>
  <c r="O30" i="27"/>
  <c r="O29" i="27"/>
  <c r="O28" i="27"/>
  <c r="O27" i="27"/>
  <c r="O26" i="27"/>
  <c r="O25" i="27"/>
  <c r="O24" i="27"/>
  <c r="O23" i="27"/>
  <c r="O22" i="27"/>
  <c r="O21" i="27"/>
  <c r="O65" i="26"/>
  <c r="O64" i="26"/>
  <c r="O63" i="26"/>
  <c r="O62" i="26"/>
  <c r="O61" i="26"/>
  <c r="O60" i="26"/>
  <c r="O59" i="26"/>
  <c r="O58" i="26"/>
  <c r="O57" i="26"/>
  <c r="O56" i="26"/>
  <c r="O55" i="26"/>
  <c r="O54" i="26"/>
  <c r="O53" i="26"/>
  <c r="O52" i="26"/>
  <c r="O51" i="26"/>
  <c r="O50" i="26"/>
  <c r="O49" i="26"/>
  <c r="O48" i="26"/>
  <c r="O47" i="26"/>
  <c r="O46" i="26"/>
  <c r="O45" i="26"/>
  <c r="O44" i="26"/>
  <c r="O43" i="26"/>
  <c r="O42" i="26"/>
  <c r="O41" i="26"/>
  <c r="O40" i="26"/>
  <c r="O39" i="26"/>
  <c r="O38" i="26"/>
  <c r="O37" i="26"/>
  <c r="O36" i="26"/>
  <c r="O35" i="26"/>
  <c r="O34" i="26"/>
  <c r="O33" i="26"/>
  <c r="O32" i="26"/>
  <c r="O31" i="26"/>
  <c r="O30" i="26"/>
  <c r="O29" i="26"/>
  <c r="O28" i="26"/>
  <c r="O27" i="26"/>
  <c r="O26" i="26"/>
  <c r="O25" i="26"/>
  <c r="O24" i="26"/>
  <c r="O23" i="26"/>
  <c r="O22" i="26"/>
  <c r="O21" i="26"/>
  <c r="K66" i="23"/>
  <c r="L66" i="23"/>
  <c r="O49" i="23" l="1"/>
  <c r="O50" i="23"/>
  <c r="O51" i="23"/>
  <c r="O52" i="23"/>
  <c r="O53" i="23"/>
  <c r="O54" i="23"/>
  <c r="O55" i="23"/>
  <c r="O56" i="23"/>
  <c r="O57" i="23"/>
  <c r="O58" i="23"/>
  <c r="O59" i="23"/>
  <c r="O60" i="23"/>
  <c r="O61" i="23"/>
  <c r="O62" i="23"/>
  <c r="O63" i="23"/>
  <c r="O64" i="23"/>
  <c r="O65" i="23"/>
  <c r="K17" i="28" l="1"/>
  <c r="A79" i="8" l="1"/>
  <c r="L100" i="44"/>
  <c r="K99" i="44"/>
  <c r="J98" i="44"/>
  <c r="I97" i="44"/>
  <c r="H96" i="44"/>
  <c r="G95" i="44"/>
  <c r="F94" i="44"/>
  <c r="E93" i="44"/>
  <c r="D92" i="44"/>
  <c r="C91" i="44"/>
  <c r="H76" i="44"/>
  <c r="O17" i="44"/>
  <c r="K17" i="44"/>
  <c r="G15" i="44"/>
  <c r="B15" i="44"/>
  <c r="H64" i="44" s="1"/>
  <c r="G14" i="44"/>
  <c r="B14" i="44"/>
  <c r="H55" i="44" s="1"/>
  <c r="G13" i="44"/>
  <c r="B13" i="44"/>
  <c r="H48" i="44" s="1"/>
  <c r="G12" i="44"/>
  <c r="B12" i="44"/>
  <c r="H46" i="44" s="1"/>
  <c r="G11" i="44"/>
  <c r="B11" i="44"/>
  <c r="H40" i="44" s="1"/>
  <c r="G10" i="44"/>
  <c r="B10" i="44"/>
  <c r="H30" i="44" s="1"/>
  <c r="G9" i="44"/>
  <c r="B9" i="44"/>
  <c r="H34" i="44" s="1"/>
  <c r="G8" i="44"/>
  <c r="B8" i="44"/>
  <c r="H28" i="44" s="1"/>
  <c r="G7" i="44"/>
  <c r="B7" i="44"/>
  <c r="H21" i="44" s="1"/>
  <c r="G6" i="44"/>
  <c r="B6" i="44"/>
  <c r="D21" i="44" s="1"/>
  <c r="D2" i="44"/>
  <c r="K1" i="44"/>
  <c r="L100" i="43"/>
  <c r="K99" i="43"/>
  <c r="J98" i="43"/>
  <c r="I97" i="43"/>
  <c r="H96" i="43"/>
  <c r="G95" i="43"/>
  <c r="F94" i="43"/>
  <c r="E93" i="43"/>
  <c r="D92" i="43"/>
  <c r="C91" i="43"/>
  <c r="H76" i="43"/>
  <c r="O17" i="43"/>
  <c r="K17" i="43"/>
  <c r="G15" i="43"/>
  <c r="B15" i="43"/>
  <c r="H64" i="43" s="1"/>
  <c r="G14" i="43"/>
  <c r="B14" i="43"/>
  <c r="H61" i="43" s="1"/>
  <c r="G13" i="43"/>
  <c r="B13" i="43"/>
  <c r="H48" i="43" s="1"/>
  <c r="G12" i="43"/>
  <c r="B12" i="43"/>
  <c r="H46" i="43" s="1"/>
  <c r="G11" i="43"/>
  <c r="B11" i="43"/>
  <c r="H40" i="43" s="1"/>
  <c r="G10" i="43"/>
  <c r="B10" i="43"/>
  <c r="H30" i="43" s="1"/>
  <c r="G9" i="43"/>
  <c r="B9" i="43"/>
  <c r="H34" i="43" s="1"/>
  <c r="G8" i="43"/>
  <c r="B8" i="43"/>
  <c r="H28" i="43" s="1"/>
  <c r="G7" i="43"/>
  <c r="B7" i="43"/>
  <c r="H21" i="43" s="1"/>
  <c r="G6" i="43"/>
  <c r="B6" i="43"/>
  <c r="D2" i="43"/>
  <c r="K1" i="43"/>
  <c r="L100" i="42"/>
  <c r="K99" i="42"/>
  <c r="J98" i="42"/>
  <c r="I97" i="42"/>
  <c r="H96" i="42"/>
  <c r="G95" i="42"/>
  <c r="F94" i="42"/>
  <c r="E93" i="42"/>
  <c r="D92" i="42"/>
  <c r="C91" i="42"/>
  <c r="H76" i="42"/>
  <c r="O17" i="42"/>
  <c r="K17" i="42"/>
  <c r="G15" i="42"/>
  <c r="B15" i="42"/>
  <c r="H64" i="42" s="1"/>
  <c r="G14" i="42"/>
  <c r="B14" i="42"/>
  <c r="H63" i="42" s="1"/>
  <c r="G13" i="42"/>
  <c r="B13" i="42"/>
  <c r="H48" i="42" s="1"/>
  <c r="G12" i="42"/>
  <c r="B12" i="42"/>
  <c r="H46" i="42" s="1"/>
  <c r="G11" i="42"/>
  <c r="B11" i="42"/>
  <c r="H40" i="42" s="1"/>
  <c r="G10" i="42"/>
  <c r="B10" i="42"/>
  <c r="H30" i="42" s="1"/>
  <c r="G9" i="42"/>
  <c r="B9" i="42"/>
  <c r="H34" i="42" s="1"/>
  <c r="G8" i="42"/>
  <c r="B8" i="42"/>
  <c r="H28" i="42" s="1"/>
  <c r="G7" i="42"/>
  <c r="B7" i="42"/>
  <c r="H21" i="42" s="1"/>
  <c r="G6" i="42"/>
  <c r="B6" i="42"/>
  <c r="D21" i="42" s="1"/>
  <c r="D2" i="42"/>
  <c r="K1" i="42"/>
  <c r="L100" i="41"/>
  <c r="K99" i="41"/>
  <c r="J98" i="41"/>
  <c r="I97" i="41"/>
  <c r="H96" i="41"/>
  <c r="G95" i="41"/>
  <c r="F94" i="41"/>
  <c r="E93" i="41"/>
  <c r="D92" i="41"/>
  <c r="C91" i="41"/>
  <c r="H76" i="41"/>
  <c r="O17" i="41"/>
  <c r="K17" i="41"/>
  <c r="G15" i="41"/>
  <c r="B15" i="41"/>
  <c r="H65" i="41" s="1"/>
  <c r="G14" i="41"/>
  <c r="B14" i="41"/>
  <c r="H57" i="41" s="1"/>
  <c r="G13" i="41"/>
  <c r="B13" i="41"/>
  <c r="G12" i="41"/>
  <c r="B12" i="41"/>
  <c r="H46" i="41" s="1"/>
  <c r="G11" i="41"/>
  <c r="B11" i="41"/>
  <c r="G10" i="41"/>
  <c r="B10" i="41"/>
  <c r="H30" i="41" s="1"/>
  <c r="G9" i="41"/>
  <c r="B9" i="41"/>
  <c r="H34" i="41" s="1"/>
  <c r="G8" i="41"/>
  <c r="B8" i="41"/>
  <c r="H28" i="41" s="1"/>
  <c r="G7" i="41"/>
  <c r="B7" i="41"/>
  <c r="H21" i="41" s="1"/>
  <c r="G6" i="41"/>
  <c r="B6" i="41"/>
  <c r="D21" i="41" s="1"/>
  <c r="D2" i="41"/>
  <c r="K1" i="41"/>
  <c r="L100" i="40"/>
  <c r="K99" i="40"/>
  <c r="J98" i="40"/>
  <c r="I97" i="40"/>
  <c r="H96" i="40"/>
  <c r="G95" i="40"/>
  <c r="F94" i="40"/>
  <c r="E93" i="40"/>
  <c r="D92" i="40"/>
  <c r="C91" i="40"/>
  <c r="H76" i="40"/>
  <c r="O17" i="40"/>
  <c r="K17" i="40"/>
  <c r="G15" i="40"/>
  <c r="B15" i="40"/>
  <c r="H64" i="40" s="1"/>
  <c r="G14" i="40"/>
  <c r="B14" i="40"/>
  <c r="H63" i="40" s="1"/>
  <c r="G13" i="40"/>
  <c r="B13" i="40"/>
  <c r="H48" i="40" s="1"/>
  <c r="G12" i="40"/>
  <c r="B12" i="40"/>
  <c r="H46" i="40" s="1"/>
  <c r="G11" i="40"/>
  <c r="B11" i="40"/>
  <c r="H40" i="40" s="1"/>
  <c r="G10" i="40"/>
  <c r="B10" i="40"/>
  <c r="H30" i="40" s="1"/>
  <c r="G9" i="40"/>
  <c r="B9" i="40"/>
  <c r="H34" i="40" s="1"/>
  <c r="G8" i="40"/>
  <c r="B8" i="40"/>
  <c r="H28" i="40" s="1"/>
  <c r="G7" i="40"/>
  <c r="B7" i="40"/>
  <c r="H21" i="40" s="1"/>
  <c r="G6" i="40"/>
  <c r="B6" i="40"/>
  <c r="D21" i="40" s="1"/>
  <c r="D2" i="40"/>
  <c r="K1" i="40"/>
  <c r="L100" i="39"/>
  <c r="K99" i="39"/>
  <c r="J98" i="39"/>
  <c r="I97" i="39"/>
  <c r="H96" i="39"/>
  <c r="G95" i="39"/>
  <c r="F94" i="39"/>
  <c r="E93" i="39"/>
  <c r="D92" i="39"/>
  <c r="C91" i="39"/>
  <c r="H76" i="39"/>
  <c r="O17" i="39"/>
  <c r="K17" i="39"/>
  <c r="G15" i="39"/>
  <c r="B15" i="39"/>
  <c r="H64" i="39" s="1"/>
  <c r="G14" i="39"/>
  <c r="B14" i="39"/>
  <c r="H61" i="39" s="1"/>
  <c r="G13" i="39"/>
  <c r="B13" i="39"/>
  <c r="H48" i="39" s="1"/>
  <c r="G12" i="39"/>
  <c r="B12" i="39"/>
  <c r="H46" i="39" s="1"/>
  <c r="G11" i="39"/>
  <c r="B11" i="39"/>
  <c r="H40" i="39" s="1"/>
  <c r="G10" i="39"/>
  <c r="B10" i="39"/>
  <c r="H30" i="39" s="1"/>
  <c r="G9" i="39"/>
  <c r="B9" i="39"/>
  <c r="H34" i="39" s="1"/>
  <c r="G8" i="39"/>
  <c r="B8" i="39"/>
  <c r="H28" i="39" s="1"/>
  <c r="G7" i="39"/>
  <c r="B7" i="39"/>
  <c r="H21" i="39" s="1"/>
  <c r="G6" i="39"/>
  <c r="B6" i="39"/>
  <c r="D21" i="39" s="1"/>
  <c r="D2" i="39"/>
  <c r="K1" i="39"/>
  <c r="L100" i="38"/>
  <c r="K99" i="38"/>
  <c r="J98" i="38"/>
  <c r="I97" i="38"/>
  <c r="H96" i="38"/>
  <c r="G95" i="38"/>
  <c r="F94" i="38"/>
  <c r="E93" i="38"/>
  <c r="D92" i="38"/>
  <c r="C91" i="38"/>
  <c r="H76" i="38"/>
  <c r="O17" i="38"/>
  <c r="K17" i="38"/>
  <c r="G15" i="38"/>
  <c r="B15" i="38"/>
  <c r="H64" i="38" s="1"/>
  <c r="G14" i="38"/>
  <c r="B14" i="38"/>
  <c r="H61" i="38" s="1"/>
  <c r="G13" i="38"/>
  <c r="B13" i="38"/>
  <c r="H48" i="38" s="1"/>
  <c r="G12" i="38"/>
  <c r="B12" i="38"/>
  <c r="H46" i="38" s="1"/>
  <c r="G11" i="38"/>
  <c r="B11" i="38"/>
  <c r="H40" i="38" s="1"/>
  <c r="G10" i="38"/>
  <c r="B10" i="38"/>
  <c r="H30" i="38" s="1"/>
  <c r="G9" i="38"/>
  <c r="B9" i="38"/>
  <c r="H34" i="38" s="1"/>
  <c r="G8" i="38"/>
  <c r="B8" i="38"/>
  <c r="H28" i="38" s="1"/>
  <c r="G7" i="38"/>
  <c r="B7" i="38"/>
  <c r="H21" i="38" s="1"/>
  <c r="G6" i="38"/>
  <c r="B6" i="38"/>
  <c r="D21" i="38" s="1"/>
  <c r="D2" i="38"/>
  <c r="K1" i="38"/>
  <c r="L100" i="37"/>
  <c r="K99" i="37"/>
  <c r="J98" i="37"/>
  <c r="I97" i="37"/>
  <c r="H96" i="37"/>
  <c r="G95" i="37"/>
  <c r="F94" i="37"/>
  <c r="E93" i="37"/>
  <c r="D92" i="37"/>
  <c r="C91" i="37"/>
  <c r="H76" i="37"/>
  <c r="O17" i="37"/>
  <c r="K17" i="37"/>
  <c r="G15" i="37"/>
  <c r="B15" i="37"/>
  <c r="H64" i="37" s="1"/>
  <c r="G14" i="37"/>
  <c r="B14" i="37"/>
  <c r="H63" i="37" s="1"/>
  <c r="G13" i="37"/>
  <c r="B13" i="37"/>
  <c r="H48" i="37" s="1"/>
  <c r="G12" i="37"/>
  <c r="B12" i="37"/>
  <c r="H46" i="37" s="1"/>
  <c r="G11" i="37"/>
  <c r="B11" i="37"/>
  <c r="H40" i="37" s="1"/>
  <c r="G10" i="37"/>
  <c r="B10" i="37"/>
  <c r="H30" i="37" s="1"/>
  <c r="G9" i="37"/>
  <c r="B9" i="37"/>
  <c r="H34" i="37" s="1"/>
  <c r="G8" i="37"/>
  <c r="B8" i="37"/>
  <c r="H28" i="37" s="1"/>
  <c r="G7" i="37"/>
  <c r="B7" i="37"/>
  <c r="G6" i="37"/>
  <c r="B6" i="37"/>
  <c r="D21" i="37" s="1"/>
  <c r="D2" i="37"/>
  <c r="K1" i="37"/>
  <c r="L100" i="36"/>
  <c r="K99" i="36"/>
  <c r="J98" i="36"/>
  <c r="I97" i="36"/>
  <c r="H96" i="36"/>
  <c r="G95" i="36"/>
  <c r="F94" i="36"/>
  <c r="E93" i="36"/>
  <c r="D92" i="36"/>
  <c r="C91" i="36"/>
  <c r="H76" i="36"/>
  <c r="O17" i="36"/>
  <c r="K17" i="36"/>
  <c r="G15" i="36"/>
  <c r="B15" i="36"/>
  <c r="H64" i="36" s="1"/>
  <c r="G14" i="36"/>
  <c r="B14" i="36"/>
  <c r="H63" i="36" s="1"/>
  <c r="G13" i="36"/>
  <c r="B13" i="36"/>
  <c r="H48" i="36" s="1"/>
  <c r="G12" i="36"/>
  <c r="B12" i="36"/>
  <c r="H46" i="36" s="1"/>
  <c r="G11" i="36"/>
  <c r="B11" i="36"/>
  <c r="H40" i="36" s="1"/>
  <c r="G10" i="36"/>
  <c r="B10" i="36"/>
  <c r="H30" i="36" s="1"/>
  <c r="G9" i="36"/>
  <c r="B9" i="36"/>
  <c r="H34" i="36" s="1"/>
  <c r="G8" i="36"/>
  <c r="B8" i="36"/>
  <c r="H28" i="36" s="1"/>
  <c r="G7" i="36"/>
  <c r="B7" i="36"/>
  <c r="H21" i="36" s="1"/>
  <c r="G6" i="36"/>
  <c r="B6" i="36"/>
  <c r="D21" i="36" s="1"/>
  <c r="D2" i="36"/>
  <c r="K1" i="36"/>
  <c r="L100" i="35"/>
  <c r="K99" i="35"/>
  <c r="J98" i="35"/>
  <c r="I97" i="35"/>
  <c r="H96" i="35"/>
  <c r="G95" i="35"/>
  <c r="F94" i="35"/>
  <c r="E93" i="35"/>
  <c r="D92" i="35"/>
  <c r="C91" i="35"/>
  <c r="H76" i="35"/>
  <c r="O17" i="35"/>
  <c r="K17" i="35"/>
  <c r="G15" i="35"/>
  <c r="B15" i="35"/>
  <c r="H65" i="35" s="1"/>
  <c r="G14" i="35"/>
  <c r="B14" i="35"/>
  <c r="H51" i="35" s="1"/>
  <c r="G13" i="35"/>
  <c r="B13" i="35"/>
  <c r="H45" i="35" s="1"/>
  <c r="G12" i="35"/>
  <c r="B12" i="35"/>
  <c r="H46" i="35" s="1"/>
  <c r="G11" i="35"/>
  <c r="B11" i="35"/>
  <c r="H25" i="35" s="1"/>
  <c r="G10" i="35"/>
  <c r="B10" i="35"/>
  <c r="H30" i="35" s="1"/>
  <c r="G9" i="35"/>
  <c r="B9" i="35"/>
  <c r="H34" i="35" s="1"/>
  <c r="G8" i="35"/>
  <c r="B8" i="35"/>
  <c r="H28" i="35" s="1"/>
  <c r="G7" i="35"/>
  <c r="B7" i="35"/>
  <c r="H21" i="35" s="1"/>
  <c r="G6" i="35"/>
  <c r="B6" i="35"/>
  <c r="D21" i="35" s="1"/>
  <c r="D2" i="35"/>
  <c r="K1" i="35"/>
  <c r="M85" i="11"/>
  <c r="B98" i="11"/>
  <c r="U111" i="11"/>
  <c r="B85" i="11"/>
  <c r="H111" i="11"/>
  <c r="U98" i="11"/>
  <c r="S85" i="11"/>
  <c r="J124" i="11"/>
  <c r="H85" i="11"/>
  <c r="U85" i="11"/>
  <c r="M72" i="11"/>
  <c r="M124" i="11"/>
  <c r="J111" i="11"/>
  <c r="S72" i="11"/>
  <c r="J85" i="11"/>
  <c r="S124" i="11"/>
  <c r="M111" i="11"/>
  <c r="B137" i="11"/>
  <c r="B124" i="11"/>
  <c r="J98" i="11"/>
  <c r="U124" i="11"/>
  <c r="S111" i="11"/>
  <c r="H137" i="11"/>
  <c r="M98" i="11"/>
  <c r="H124" i="11"/>
  <c r="S98" i="11"/>
  <c r="B111" i="11"/>
  <c r="J137" i="11"/>
  <c r="H98" i="11"/>
  <c r="U72" i="11"/>
  <c r="A54" i="36" l="1"/>
  <c r="D54" i="36" s="1"/>
  <c r="A46" i="35"/>
  <c r="D46" i="35" s="1"/>
  <c r="A64" i="38"/>
  <c r="D64" i="38" s="1"/>
  <c r="A60" i="42"/>
  <c r="D60" i="42" s="1"/>
  <c r="A30" i="44"/>
  <c r="D30" i="44" s="1"/>
  <c r="A48" i="41"/>
  <c r="D48" i="41" s="1"/>
  <c r="C77" i="37" a="1"/>
  <c r="K77" i="37" s="1"/>
  <c r="C77" i="43" a="1"/>
  <c r="C77" i="43" s="1"/>
  <c r="H55" i="35"/>
  <c r="H51" i="38"/>
  <c r="H37" i="35"/>
  <c r="H51" i="44"/>
  <c r="H41" i="38"/>
  <c r="H59" i="38"/>
  <c r="H33" i="43"/>
  <c r="H23" i="43"/>
  <c r="H61" i="41"/>
  <c r="H39" i="41"/>
  <c r="H49" i="41"/>
  <c r="H59" i="41"/>
  <c r="H33" i="39"/>
  <c r="H51" i="41"/>
  <c r="H37" i="41"/>
  <c r="H37" i="44"/>
  <c r="H41" i="41"/>
  <c r="H35" i="35"/>
  <c r="H53" i="35"/>
  <c r="H47" i="39"/>
  <c r="H63" i="41"/>
  <c r="H25" i="43"/>
  <c r="H47" i="43"/>
  <c r="A36" i="42"/>
  <c r="D36" i="42" s="1"/>
  <c r="H29" i="35"/>
  <c r="A64" i="35"/>
  <c r="D64" i="35" s="1"/>
  <c r="A62" i="36"/>
  <c r="D62" i="36" s="1"/>
  <c r="H39" i="38"/>
  <c r="H49" i="38"/>
  <c r="H57" i="38"/>
  <c r="H31" i="39"/>
  <c r="H55" i="39"/>
  <c r="H65" i="39"/>
  <c r="H59" i="40"/>
  <c r="H51" i="42"/>
  <c r="H35" i="44"/>
  <c r="H49" i="44"/>
  <c r="A62" i="35"/>
  <c r="D62" i="35" s="1"/>
  <c r="A60" i="36"/>
  <c r="D60" i="36" s="1"/>
  <c r="H37" i="38"/>
  <c r="H55" i="38"/>
  <c r="H63" i="38"/>
  <c r="H25" i="39"/>
  <c r="H63" i="39"/>
  <c r="H57" i="40"/>
  <c r="H35" i="41"/>
  <c r="H53" i="41"/>
  <c r="A58" i="42"/>
  <c r="D58" i="42" s="1"/>
  <c r="H31" i="43"/>
  <c r="H55" i="43"/>
  <c r="H65" i="43"/>
  <c r="H59" i="44"/>
  <c r="A24" i="35"/>
  <c r="D24" i="35" s="1"/>
  <c r="A48" i="35"/>
  <c r="D48" i="35" s="1"/>
  <c r="A60" i="35"/>
  <c r="D60" i="35" s="1"/>
  <c r="H35" i="38"/>
  <c r="H53" i="38"/>
  <c r="H23" i="39"/>
  <c r="H39" i="39"/>
  <c r="H41" i="40"/>
  <c r="H51" i="40"/>
  <c r="H63" i="43"/>
  <c r="H57" i="44"/>
  <c r="A58" i="35"/>
  <c r="D58" i="35" s="1"/>
  <c r="H39" i="40"/>
  <c r="H49" i="40"/>
  <c r="H53" i="42"/>
  <c r="H39" i="43"/>
  <c r="H35" i="36"/>
  <c r="H27" i="38"/>
  <c r="H31" i="38"/>
  <c r="H43" i="38"/>
  <c r="H65" i="38"/>
  <c r="A46" i="44"/>
  <c r="D46" i="44" s="1"/>
  <c r="A62" i="44"/>
  <c r="D62" i="44" s="1"/>
  <c r="H41" i="36"/>
  <c r="H53" i="36"/>
  <c r="H49" i="39"/>
  <c r="H37" i="42"/>
  <c r="H39" i="42"/>
  <c r="H49" i="42"/>
  <c r="H55" i="42"/>
  <c r="H59" i="42"/>
  <c r="H61" i="42"/>
  <c r="H41" i="43"/>
  <c r="H57" i="43"/>
  <c r="A28" i="35"/>
  <c r="D28" i="35" s="1"/>
  <c r="A30" i="35"/>
  <c r="D30" i="35" s="1"/>
  <c r="A32" i="35"/>
  <c r="D32" i="35" s="1"/>
  <c r="A34" i="35"/>
  <c r="D34" i="35" s="1"/>
  <c r="A36" i="35"/>
  <c r="D36" i="35" s="1"/>
  <c r="A38" i="35"/>
  <c r="D38" i="35" s="1"/>
  <c r="H49" i="35"/>
  <c r="H57" i="35"/>
  <c r="H59" i="35"/>
  <c r="H61" i="35"/>
  <c r="H63" i="35"/>
  <c r="H57" i="36"/>
  <c r="A22" i="38"/>
  <c r="D22" i="38" s="1"/>
  <c r="A24" i="38"/>
  <c r="D24" i="38" s="1"/>
  <c r="A26" i="38"/>
  <c r="D26" i="38" s="1"/>
  <c r="A28" i="38"/>
  <c r="D28" i="38" s="1"/>
  <c r="A30" i="38"/>
  <c r="D30" i="38" s="1"/>
  <c r="A32" i="38"/>
  <c r="D32" i="38" s="1"/>
  <c r="A34" i="38"/>
  <c r="D34" i="38" s="1"/>
  <c r="A36" i="38"/>
  <c r="D36" i="38" s="1"/>
  <c r="A38" i="38"/>
  <c r="D38" i="38" s="1"/>
  <c r="A40" i="38"/>
  <c r="D40" i="38" s="1"/>
  <c r="A42" i="38"/>
  <c r="D42" i="38" s="1"/>
  <c r="A44" i="38"/>
  <c r="D44" i="38" s="1"/>
  <c r="A46" i="38"/>
  <c r="D46" i="38" s="1"/>
  <c r="A48" i="38"/>
  <c r="D48" i="38" s="1"/>
  <c r="A50" i="38"/>
  <c r="D50" i="38" s="1"/>
  <c r="A52" i="38"/>
  <c r="D52" i="38" s="1"/>
  <c r="A54" i="38"/>
  <c r="D54" i="38" s="1"/>
  <c r="A56" i="38"/>
  <c r="D56" i="38" s="1"/>
  <c r="A58" i="38"/>
  <c r="D58" i="38" s="1"/>
  <c r="A60" i="38"/>
  <c r="D60" i="38" s="1"/>
  <c r="A62" i="38"/>
  <c r="D62" i="38" s="1"/>
  <c r="H27" i="39"/>
  <c r="H35" i="39"/>
  <c r="H43" i="39"/>
  <c r="H51" i="39"/>
  <c r="H59" i="39"/>
  <c r="H35" i="40"/>
  <c r="H53" i="40"/>
  <c r="H61" i="40"/>
  <c r="A30" i="41"/>
  <c r="D30" i="41" s="1"/>
  <c r="A36" i="41"/>
  <c r="D36" i="41" s="1"/>
  <c r="A38" i="41"/>
  <c r="D38" i="41" s="1"/>
  <c r="A40" i="41"/>
  <c r="D40" i="41" s="1"/>
  <c r="A46" i="41"/>
  <c r="D46" i="41" s="1"/>
  <c r="A50" i="41"/>
  <c r="D50" i="41" s="1"/>
  <c r="H55" i="41"/>
  <c r="A60" i="41"/>
  <c r="D60" i="41" s="1"/>
  <c r="A62" i="41"/>
  <c r="D62" i="41" s="1"/>
  <c r="A64" i="41"/>
  <c r="D64" i="41" s="1"/>
  <c r="A22" i="42"/>
  <c r="D22" i="42" s="1"/>
  <c r="A24" i="42"/>
  <c r="D24" i="42" s="1"/>
  <c r="A26" i="42"/>
  <c r="D26" i="42" s="1"/>
  <c r="A28" i="42"/>
  <c r="D28" i="42" s="1"/>
  <c r="H35" i="42"/>
  <c r="H41" i="42"/>
  <c r="A52" i="42"/>
  <c r="D52" i="42" s="1"/>
  <c r="H57" i="42"/>
  <c r="H27" i="43"/>
  <c r="H35" i="43"/>
  <c r="H43" i="43"/>
  <c r="H51" i="43"/>
  <c r="H59" i="43"/>
  <c r="A34" i="44"/>
  <c r="D34" i="44" s="1"/>
  <c r="H39" i="44"/>
  <c r="H53" i="44"/>
  <c r="H61" i="44"/>
  <c r="H63" i="44"/>
  <c r="H49" i="36"/>
  <c r="H23" i="38"/>
  <c r="H25" i="38"/>
  <c r="H29" i="38"/>
  <c r="H33" i="38"/>
  <c r="H45" i="38"/>
  <c r="H47" i="38"/>
  <c r="A26" i="35"/>
  <c r="D26" i="35" s="1"/>
  <c r="A40" i="35"/>
  <c r="D40" i="35" s="1"/>
  <c r="H37" i="36"/>
  <c r="H39" i="36"/>
  <c r="H51" i="36"/>
  <c r="H55" i="36"/>
  <c r="H41" i="39"/>
  <c r="H57" i="39"/>
  <c r="H49" i="43"/>
  <c r="A42" i="44"/>
  <c r="D42" i="44" s="1"/>
  <c r="A22" i="35"/>
  <c r="D22" i="35" s="1"/>
  <c r="H39" i="35"/>
  <c r="H41" i="35"/>
  <c r="A44" i="35"/>
  <c r="D44" i="35" s="1"/>
  <c r="A38" i="36"/>
  <c r="D38" i="36" s="1"/>
  <c r="A40" i="36"/>
  <c r="D40" i="36" s="1"/>
  <c r="A52" i="36"/>
  <c r="D52" i="36" s="1"/>
  <c r="H59" i="36"/>
  <c r="H61" i="36"/>
  <c r="H29" i="39"/>
  <c r="H37" i="39"/>
  <c r="H45" i="39"/>
  <c r="H53" i="39"/>
  <c r="H37" i="40"/>
  <c r="H55" i="40"/>
  <c r="A22" i="41"/>
  <c r="D22" i="41" s="1"/>
  <c r="A32" i="41"/>
  <c r="D32" i="41" s="1"/>
  <c r="A34" i="41"/>
  <c r="D34" i="41" s="1"/>
  <c r="A38" i="42"/>
  <c r="D38" i="42" s="1"/>
  <c r="A50" i="42"/>
  <c r="D50" i="42" s="1"/>
  <c r="H29" i="43"/>
  <c r="H37" i="43"/>
  <c r="H45" i="43"/>
  <c r="H53" i="43"/>
  <c r="H41" i="44"/>
  <c r="A58" i="40"/>
  <c r="D58" i="40" s="1"/>
  <c r="A50" i="40"/>
  <c r="D50" i="40" s="1"/>
  <c r="A36" i="40"/>
  <c r="D36" i="40" s="1"/>
  <c r="A28" i="40"/>
  <c r="D28" i="40" s="1"/>
  <c r="A26" i="40"/>
  <c r="D26" i="40" s="1"/>
  <c r="A24" i="40"/>
  <c r="D24" i="40" s="1"/>
  <c r="A22" i="40"/>
  <c r="D22" i="40" s="1"/>
  <c r="A60" i="40"/>
  <c r="D60" i="40" s="1"/>
  <c r="A52" i="40"/>
  <c r="D52" i="40" s="1"/>
  <c r="A38" i="40"/>
  <c r="D38" i="40" s="1"/>
  <c r="A64" i="39"/>
  <c r="D64" i="39" s="1"/>
  <c r="A62" i="39"/>
  <c r="D62" i="39" s="1"/>
  <c r="A60" i="39"/>
  <c r="D60" i="39" s="1"/>
  <c r="A58" i="39"/>
  <c r="D58" i="39" s="1"/>
  <c r="A56" i="39"/>
  <c r="D56" i="39" s="1"/>
  <c r="A54" i="39"/>
  <c r="D54" i="39" s="1"/>
  <c r="A52" i="39"/>
  <c r="D52" i="39" s="1"/>
  <c r="A50" i="39"/>
  <c r="D50" i="39" s="1"/>
  <c r="A48" i="39"/>
  <c r="D48" i="39" s="1"/>
  <c r="A46" i="39"/>
  <c r="D46" i="39" s="1"/>
  <c r="A44" i="39"/>
  <c r="D44" i="39" s="1"/>
  <c r="A42" i="39"/>
  <c r="D42" i="39" s="1"/>
  <c r="A40" i="39"/>
  <c r="D40" i="39" s="1"/>
  <c r="A38" i="39"/>
  <c r="D38" i="39" s="1"/>
  <c r="A36" i="39"/>
  <c r="D36" i="39" s="1"/>
  <c r="A34" i="39"/>
  <c r="D34" i="39" s="1"/>
  <c r="A32" i="39"/>
  <c r="D32" i="39" s="1"/>
  <c r="A30" i="39"/>
  <c r="D30" i="39" s="1"/>
  <c r="A28" i="39"/>
  <c r="D28" i="39" s="1"/>
  <c r="A26" i="39"/>
  <c r="D26" i="39" s="1"/>
  <c r="A24" i="39"/>
  <c r="D24" i="39" s="1"/>
  <c r="A22" i="39"/>
  <c r="D22" i="39" s="1"/>
  <c r="A64" i="44"/>
  <c r="D64" i="44" s="1"/>
  <c r="A52" i="44"/>
  <c r="D52" i="44" s="1"/>
  <c r="A50" i="44"/>
  <c r="D50" i="44" s="1"/>
  <c r="A36" i="44"/>
  <c r="D36" i="44" s="1"/>
  <c r="A28" i="44"/>
  <c r="D28" i="44" s="1"/>
  <c r="A26" i="44"/>
  <c r="D26" i="44" s="1"/>
  <c r="A24" i="44"/>
  <c r="D24" i="44" s="1"/>
  <c r="A22" i="44"/>
  <c r="D22" i="44" s="1"/>
  <c r="A40" i="44"/>
  <c r="D40" i="44" s="1"/>
  <c r="A54" i="44"/>
  <c r="D54" i="44" s="1"/>
  <c r="A38" i="44"/>
  <c r="D38" i="44" s="1"/>
  <c r="A60" i="44"/>
  <c r="D60" i="44" s="1"/>
  <c r="A58" i="44"/>
  <c r="D58" i="44" s="1"/>
  <c r="A56" i="44"/>
  <c r="D56" i="44" s="1"/>
  <c r="A32" i="40"/>
  <c r="D32" i="40" s="1"/>
  <c r="A48" i="40"/>
  <c r="D48" i="40" s="1"/>
  <c r="A56" i="40"/>
  <c r="D56" i="40" s="1"/>
  <c r="A64" i="40"/>
  <c r="D64" i="40" s="1"/>
  <c r="A34" i="40"/>
  <c r="D34" i="40" s="1"/>
  <c r="A42" i="40"/>
  <c r="D42" i="40" s="1"/>
  <c r="A54" i="40"/>
  <c r="D54" i="40" s="1"/>
  <c r="A62" i="40"/>
  <c r="D62" i="40" s="1"/>
  <c r="A32" i="44"/>
  <c r="D32" i="44" s="1"/>
  <c r="A44" i="44"/>
  <c r="D44" i="44" s="1"/>
  <c r="A40" i="40"/>
  <c r="D40" i="40" s="1"/>
  <c r="A44" i="40"/>
  <c r="D44" i="40" s="1"/>
  <c r="A30" i="40"/>
  <c r="D30" i="40" s="1"/>
  <c r="A46" i="40"/>
  <c r="D46" i="40" s="1"/>
  <c r="A48" i="44"/>
  <c r="D48" i="44" s="1"/>
  <c r="A56" i="35"/>
  <c r="D56" i="35" s="1"/>
  <c r="A22" i="36"/>
  <c r="D22" i="36" s="1"/>
  <c r="A24" i="36"/>
  <c r="D24" i="36" s="1"/>
  <c r="A26" i="36"/>
  <c r="D26" i="36" s="1"/>
  <c r="A28" i="36"/>
  <c r="D28" i="36" s="1"/>
  <c r="A36" i="36"/>
  <c r="D36" i="36" s="1"/>
  <c r="A50" i="36"/>
  <c r="D50" i="36" s="1"/>
  <c r="A58" i="36"/>
  <c r="D58" i="36" s="1"/>
  <c r="A58" i="41"/>
  <c r="D58" i="41" s="1"/>
  <c r="A30" i="42"/>
  <c r="D30" i="42" s="1"/>
  <c r="A32" i="42"/>
  <c r="D32" i="42" s="1"/>
  <c r="A34" i="42"/>
  <c r="D34" i="42" s="1"/>
  <c r="A42" i="42"/>
  <c r="D42" i="42" s="1"/>
  <c r="A44" i="42"/>
  <c r="D44" i="42" s="1"/>
  <c r="A46" i="42"/>
  <c r="D46" i="42" s="1"/>
  <c r="A48" i="42"/>
  <c r="D48" i="42" s="1"/>
  <c r="A56" i="42"/>
  <c r="D56" i="42" s="1"/>
  <c r="A64" i="42"/>
  <c r="D64" i="42" s="1"/>
  <c r="A42" i="35"/>
  <c r="D42" i="35" s="1"/>
  <c r="A50" i="35"/>
  <c r="D50" i="35" s="1"/>
  <c r="A52" i="35"/>
  <c r="D52" i="35" s="1"/>
  <c r="A54" i="35"/>
  <c r="D54" i="35" s="1"/>
  <c r="A30" i="36"/>
  <c r="D30" i="36" s="1"/>
  <c r="A32" i="36"/>
  <c r="D32" i="36" s="1"/>
  <c r="A34" i="36"/>
  <c r="D34" i="36" s="1"/>
  <c r="A42" i="36"/>
  <c r="D42" i="36" s="1"/>
  <c r="A44" i="36"/>
  <c r="D44" i="36" s="1"/>
  <c r="A46" i="36"/>
  <c r="D46" i="36" s="1"/>
  <c r="A48" i="36"/>
  <c r="D48" i="36" s="1"/>
  <c r="A56" i="36"/>
  <c r="D56" i="36" s="1"/>
  <c r="A64" i="36"/>
  <c r="D64" i="36" s="1"/>
  <c r="A24" i="41"/>
  <c r="D24" i="41" s="1"/>
  <c r="A26" i="41"/>
  <c r="D26" i="41" s="1"/>
  <c r="A28" i="41"/>
  <c r="D28" i="41" s="1"/>
  <c r="A42" i="41"/>
  <c r="D42" i="41" s="1"/>
  <c r="A44" i="41"/>
  <c r="D44" i="41" s="1"/>
  <c r="A52" i="41"/>
  <c r="D52" i="41" s="1"/>
  <c r="A54" i="41"/>
  <c r="D54" i="41" s="1"/>
  <c r="A56" i="41"/>
  <c r="D56" i="41" s="1"/>
  <c r="A40" i="42"/>
  <c r="D40" i="42" s="1"/>
  <c r="A54" i="42"/>
  <c r="D54" i="42" s="1"/>
  <c r="A62" i="42"/>
  <c r="D62" i="42" s="1"/>
  <c r="A22" i="43"/>
  <c r="D22" i="43" s="1"/>
  <c r="A24" i="43"/>
  <c r="D24" i="43" s="1"/>
  <c r="A26" i="43"/>
  <c r="D26" i="43" s="1"/>
  <c r="A28" i="43"/>
  <c r="D28" i="43" s="1"/>
  <c r="A30" i="43"/>
  <c r="D30" i="43" s="1"/>
  <c r="A32" i="43"/>
  <c r="D32" i="43" s="1"/>
  <c r="A34" i="43"/>
  <c r="D34" i="43" s="1"/>
  <c r="A36" i="43"/>
  <c r="D36" i="43" s="1"/>
  <c r="A38" i="43"/>
  <c r="D38" i="43" s="1"/>
  <c r="A40" i="43"/>
  <c r="D40" i="43" s="1"/>
  <c r="A42" i="43"/>
  <c r="D42" i="43" s="1"/>
  <c r="A44" i="43"/>
  <c r="D44" i="43" s="1"/>
  <c r="A46" i="43"/>
  <c r="D46" i="43" s="1"/>
  <c r="A48" i="43"/>
  <c r="D48" i="43" s="1"/>
  <c r="A50" i="43"/>
  <c r="D50" i="43" s="1"/>
  <c r="A52" i="43"/>
  <c r="D52" i="43" s="1"/>
  <c r="A54" i="43"/>
  <c r="D54" i="43" s="1"/>
  <c r="A56" i="43"/>
  <c r="D56" i="43" s="1"/>
  <c r="A58" i="43"/>
  <c r="D58" i="43" s="1"/>
  <c r="A60" i="43"/>
  <c r="D60" i="43" s="1"/>
  <c r="A62" i="43"/>
  <c r="D62" i="43" s="1"/>
  <c r="A64" i="43"/>
  <c r="D64" i="43" s="1"/>
  <c r="H23" i="44"/>
  <c r="H25" i="44"/>
  <c r="H27" i="44"/>
  <c r="H29" i="44"/>
  <c r="H31" i="44"/>
  <c r="H33" i="44"/>
  <c r="H43" i="44"/>
  <c r="H65" i="44"/>
  <c r="C77" i="44" a="1"/>
  <c r="H45" i="44"/>
  <c r="H47" i="44"/>
  <c r="A21" i="44"/>
  <c r="H22" i="44"/>
  <c r="A23" i="44"/>
  <c r="D23" i="44" s="1"/>
  <c r="H24" i="44"/>
  <c r="A25" i="44"/>
  <c r="D25" i="44" s="1"/>
  <c r="H26" i="44"/>
  <c r="A27" i="44"/>
  <c r="D27" i="44" s="1"/>
  <c r="A29" i="44"/>
  <c r="D29" i="44" s="1"/>
  <c r="A31" i="44"/>
  <c r="D31" i="44" s="1"/>
  <c r="H32" i="44"/>
  <c r="A33" i="44"/>
  <c r="D33" i="44" s="1"/>
  <c r="A35" i="44"/>
  <c r="D35" i="44" s="1"/>
  <c r="H36" i="44"/>
  <c r="A37" i="44"/>
  <c r="D37" i="44" s="1"/>
  <c r="H38" i="44"/>
  <c r="A39" i="44"/>
  <c r="D39" i="44" s="1"/>
  <c r="A41" i="44"/>
  <c r="D41" i="44" s="1"/>
  <c r="H42" i="44"/>
  <c r="A43" i="44"/>
  <c r="D43" i="44" s="1"/>
  <c r="H44" i="44"/>
  <c r="A45" i="44"/>
  <c r="D45" i="44" s="1"/>
  <c r="A47" i="44"/>
  <c r="D47" i="44" s="1"/>
  <c r="A49" i="44"/>
  <c r="D49" i="44" s="1"/>
  <c r="H50" i="44"/>
  <c r="A51" i="44"/>
  <c r="D51" i="44" s="1"/>
  <c r="H52" i="44"/>
  <c r="A53" i="44"/>
  <c r="D53" i="44" s="1"/>
  <c r="H54" i="44"/>
  <c r="A55" i="44"/>
  <c r="D55" i="44" s="1"/>
  <c r="H56" i="44"/>
  <c r="A57" i="44"/>
  <c r="D57" i="44" s="1"/>
  <c r="H58" i="44"/>
  <c r="A59" i="44"/>
  <c r="D59" i="44" s="1"/>
  <c r="H60" i="44"/>
  <c r="A61" i="44"/>
  <c r="D61" i="44" s="1"/>
  <c r="H62" i="44"/>
  <c r="A63" i="44"/>
  <c r="D63" i="44" s="1"/>
  <c r="A65" i="44"/>
  <c r="D65" i="44" s="1"/>
  <c r="D21" i="43"/>
  <c r="A21" i="43"/>
  <c r="H22" i="43"/>
  <c r="A23" i="43"/>
  <c r="D23" i="43" s="1"/>
  <c r="H24" i="43"/>
  <c r="A25" i="43"/>
  <c r="D25" i="43" s="1"/>
  <c r="H26" i="43"/>
  <c r="A27" i="43"/>
  <c r="D27" i="43" s="1"/>
  <c r="A29" i="43"/>
  <c r="D29" i="43" s="1"/>
  <c r="A31" i="43"/>
  <c r="D31" i="43" s="1"/>
  <c r="H32" i="43"/>
  <c r="A33" i="43"/>
  <c r="D33" i="43" s="1"/>
  <c r="A35" i="43"/>
  <c r="D35" i="43" s="1"/>
  <c r="H36" i="43"/>
  <c r="A37" i="43"/>
  <c r="D37" i="43" s="1"/>
  <c r="H38" i="43"/>
  <c r="A39" i="43"/>
  <c r="D39" i="43" s="1"/>
  <c r="A41" i="43"/>
  <c r="D41" i="43" s="1"/>
  <c r="H42" i="43"/>
  <c r="A43" i="43"/>
  <c r="D43" i="43" s="1"/>
  <c r="H44" i="43"/>
  <c r="A45" i="43"/>
  <c r="D45" i="43" s="1"/>
  <c r="A47" i="43"/>
  <c r="D47" i="43" s="1"/>
  <c r="A49" i="43"/>
  <c r="D49" i="43" s="1"/>
  <c r="H50" i="43"/>
  <c r="A51" i="43"/>
  <c r="D51" i="43" s="1"/>
  <c r="H52" i="43"/>
  <c r="A53" i="43"/>
  <c r="D53" i="43" s="1"/>
  <c r="H54" i="43"/>
  <c r="A55" i="43"/>
  <c r="D55" i="43" s="1"/>
  <c r="H56" i="43"/>
  <c r="A57" i="43"/>
  <c r="D57" i="43" s="1"/>
  <c r="H58" i="43"/>
  <c r="A59" i="43"/>
  <c r="D59" i="43" s="1"/>
  <c r="H60" i="43"/>
  <c r="A61" i="43"/>
  <c r="D61" i="43" s="1"/>
  <c r="H62" i="43"/>
  <c r="A63" i="43"/>
  <c r="D63" i="43" s="1"/>
  <c r="A65" i="43"/>
  <c r="D65" i="43" s="1"/>
  <c r="H27" i="42"/>
  <c r="H29" i="42"/>
  <c r="H31" i="42"/>
  <c r="H33" i="42"/>
  <c r="H43" i="42"/>
  <c r="H45" i="42"/>
  <c r="H47" i="42"/>
  <c r="C77" i="42" a="1"/>
  <c r="H23" i="42"/>
  <c r="H25" i="42"/>
  <c r="H65" i="42"/>
  <c r="A21" i="42"/>
  <c r="H22" i="42"/>
  <c r="A23" i="42"/>
  <c r="D23" i="42" s="1"/>
  <c r="H24" i="42"/>
  <c r="A25" i="42"/>
  <c r="D25" i="42" s="1"/>
  <c r="H26" i="42"/>
  <c r="A27" i="42"/>
  <c r="D27" i="42" s="1"/>
  <c r="A29" i="42"/>
  <c r="D29" i="42" s="1"/>
  <c r="A31" i="42"/>
  <c r="D31" i="42" s="1"/>
  <c r="H32" i="42"/>
  <c r="A33" i="42"/>
  <c r="D33" i="42" s="1"/>
  <c r="A35" i="42"/>
  <c r="D35" i="42" s="1"/>
  <c r="H36" i="42"/>
  <c r="A37" i="42"/>
  <c r="D37" i="42" s="1"/>
  <c r="H38" i="42"/>
  <c r="A39" i="42"/>
  <c r="D39" i="42" s="1"/>
  <c r="A41" i="42"/>
  <c r="D41" i="42" s="1"/>
  <c r="H42" i="42"/>
  <c r="A43" i="42"/>
  <c r="D43" i="42" s="1"/>
  <c r="H44" i="42"/>
  <c r="A45" i="42"/>
  <c r="D45" i="42" s="1"/>
  <c r="A47" i="42"/>
  <c r="D47" i="42" s="1"/>
  <c r="A49" i="42"/>
  <c r="D49" i="42" s="1"/>
  <c r="H50" i="42"/>
  <c r="A51" i="42"/>
  <c r="D51" i="42" s="1"/>
  <c r="H52" i="42"/>
  <c r="A53" i="42"/>
  <c r="D53" i="42" s="1"/>
  <c r="H54" i="42"/>
  <c r="A55" i="42"/>
  <c r="D55" i="42" s="1"/>
  <c r="H56" i="42"/>
  <c r="A57" i="42"/>
  <c r="D57" i="42" s="1"/>
  <c r="H58" i="42"/>
  <c r="A59" i="42"/>
  <c r="D59" i="42" s="1"/>
  <c r="H60" i="42"/>
  <c r="A61" i="42"/>
  <c r="D61" i="42" s="1"/>
  <c r="H62" i="42"/>
  <c r="A63" i="42"/>
  <c r="D63" i="42" s="1"/>
  <c r="A65" i="42"/>
  <c r="D65" i="42" s="1"/>
  <c r="H40" i="41"/>
  <c r="H36" i="41"/>
  <c r="H48" i="41"/>
  <c r="H42" i="41"/>
  <c r="H38" i="41"/>
  <c r="H23" i="41"/>
  <c r="H25" i="41"/>
  <c r="H33" i="41"/>
  <c r="C77" i="41" a="1"/>
  <c r="H27" i="41"/>
  <c r="H43" i="41"/>
  <c r="H64" i="41"/>
  <c r="H62" i="41"/>
  <c r="H60" i="41"/>
  <c r="H58" i="41"/>
  <c r="H56" i="41"/>
  <c r="H54" i="41"/>
  <c r="H52" i="41"/>
  <c r="H50" i="41"/>
  <c r="H31" i="41"/>
  <c r="H47" i="41"/>
  <c r="H29" i="41"/>
  <c r="H45" i="41"/>
  <c r="A21" i="41"/>
  <c r="H22" i="41"/>
  <c r="A23" i="41"/>
  <c r="D23" i="41" s="1"/>
  <c r="H24" i="41"/>
  <c r="A25" i="41"/>
  <c r="D25" i="41" s="1"/>
  <c r="H26" i="41"/>
  <c r="A27" i="41"/>
  <c r="D27" i="41" s="1"/>
  <c r="A29" i="41"/>
  <c r="D29" i="41" s="1"/>
  <c r="A31" i="41"/>
  <c r="D31" i="41" s="1"/>
  <c r="H32" i="41"/>
  <c r="A33" i="41"/>
  <c r="D33" i="41" s="1"/>
  <c r="A35" i="41"/>
  <c r="D35" i="41" s="1"/>
  <c r="A37" i="41"/>
  <c r="D37" i="41" s="1"/>
  <c r="A39" i="41"/>
  <c r="D39" i="41" s="1"/>
  <c r="A41" i="41"/>
  <c r="D41" i="41" s="1"/>
  <c r="A43" i="41"/>
  <c r="D43" i="41" s="1"/>
  <c r="H44" i="41"/>
  <c r="A45" i="41"/>
  <c r="D45" i="41" s="1"/>
  <c r="A47" i="41"/>
  <c r="D47" i="41" s="1"/>
  <c r="A49" i="41"/>
  <c r="D49" i="41" s="1"/>
  <c r="A51" i="41"/>
  <c r="D51" i="41" s="1"/>
  <c r="A53" i="41"/>
  <c r="D53" i="41" s="1"/>
  <c r="A55" i="41"/>
  <c r="D55" i="41" s="1"/>
  <c r="A57" i="41"/>
  <c r="D57" i="41" s="1"/>
  <c r="A59" i="41"/>
  <c r="D59" i="41" s="1"/>
  <c r="A61" i="41"/>
  <c r="D61" i="41" s="1"/>
  <c r="A63" i="41"/>
  <c r="D63" i="41" s="1"/>
  <c r="A65" i="41"/>
  <c r="D65" i="41" s="1"/>
  <c r="C77" i="40" a="1"/>
  <c r="H23" i="40"/>
  <c r="H25" i="40"/>
  <c r="H27" i="40"/>
  <c r="H29" i="40"/>
  <c r="H31" i="40"/>
  <c r="H33" i="40"/>
  <c r="H43" i="40"/>
  <c r="H45" i="40"/>
  <c r="H47" i="40"/>
  <c r="H65" i="40"/>
  <c r="A21" i="40"/>
  <c r="H22" i="40"/>
  <c r="A23" i="40"/>
  <c r="D23" i="40" s="1"/>
  <c r="H24" i="40"/>
  <c r="A25" i="40"/>
  <c r="D25" i="40" s="1"/>
  <c r="H26" i="40"/>
  <c r="A27" i="40"/>
  <c r="D27" i="40" s="1"/>
  <c r="A29" i="40"/>
  <c r="D29" i="40" s="1"/>
  <c r="A31" i="40"/>
  <c r="D31" i="40" s="1"/>
  <c r="H32" i="40"/>
  <c r="A33" i="40"/>
  <c r="D33" i="40" s="1"/>
  <c r="A35" i="40"/>
  <c r="D35" i="40" s="1"/>
  <c r="H36" i="40"/>
  <c r="A37" i="40"/>
  <c r="D37" i="40" s="1"/>
  <c r="H38" i="40"/>
  <c r="A39" i="40"/>
  <c r="D39" i="40" s="1"/>
  <c r="A41" i="40"/>
  <c r="D41" i="40" s="1"/>
  <c r="H42" i="40"/>
  <c r="A43" i="40"/>
  <c r="D43" i="40" s="1"/>
  <c r="H44" i="40"/>
  <c r="A45" i="40"/>
  <c r="D45" i="40" s="1"/>
  <c r="A47" i="40"/>
  <c r="D47" i="40" s="1"/>
  <c r="A49" i="40"/>
  <c r="D49" i="40" s="1"/>
  <c r="H50" i="40"/>
  <c r="A51" i="40"/>
  <c r="D51" i="40" s="1"/>
  <c r="H52" i="40"/>
  <c r="A53" i="40"/>
  <c r="D53" i="40" s="1"/>
  <c r="H54" i="40"/>
  <c r="A55" i="40"/>
  <c r="D55" i="40" s="1"/>
  <c r="H56" i="40"/>
  <c r="A57" i="40"/>
  <c r="D57" i="40" s="1"/>
  <c r="H58" i="40"/>
  <c r="A59" i="40"/>
  <c r="D59" i="40" s="1"/>
  <c r="H60" i="40"/>
  <c r="A61" i="40"/>
  <c r="D61" i="40" s="1"/>
  <c r="H62" i="40"/>
  <c r="A63" i="40"/>
  <c r="D63" i="40" s="1"/>
  <c r="A65" i="40"/>
  <c r="D65" i="40" s="1"/>
  <c r="C77" i="39" a="1"/>
  <c r="A21" i="39"/>
  <c r="H22" i="39"/>
  <c r="A23" i="39"/>
  <c r="D23" i="39" s="1"/>
  <c r="H24" i="39"/>
  <c r="A25" i="39"/>
  <c r="D25" i="39" s="1"/>
  <c r="H26" i="39"/>
  <c r="A27" i="39"/>
  <c r="D27" i="39" s="1"/>
  <c r="A29" i="39"/>
  <c r="D29" i="39" s="1"/>
  <c r="A31" i="39"/>
  <c r="D31" i="39" s="1"/>
  <c r="H32" i="39"/>
  <c r="A33" i="39"/>
  <c r="D33" i="39" s="1"/>
  <c r="A35" i="39"/>
  <c r="D35" i="39" s="1"/>
  <c r="H36" i="39"/>
  <c r="A37" i="39"/>
  <c r="D37" i="39" s="1"/>
  <c r="H38" i="39"/>
  <c r="A39" i="39"/>
  <c r="D39" i="39" s="1"/>
  <c r="A41" i="39"/>
  <c r="D41" i="39" s="1"/>
  <c r="H42" i="39"/>
  <c r="A43" i="39"/>
  <c r="D43" i="39" s="1"/>
  <c r="H44" i="39"/>
  <c r="A45" i="39"/>
  <c r="D45" i="39" s="1"/>
  <c r="A47" i="39"/>
  <c r="D47" i="39" s="1"/>
  <c r="A49" i="39"/>
  <c r="D49" i="39" s="1"/>
  <c r="H50" i="39"/>
  <c r="A51" i="39"/>
  <c r="D51" i="39" s="1"/>
  <c r="H52" i="39"/>
  <c r="A53" i="39"/>
  <c r="D53" i="39" s="1"/>
  <c r="H54" i="39"/>
  <c r="A55" i="39"/>
  <c r="D55" i="39" s="1"/>
  <c r="H56" i="39"/>
  <c r="A57" i="39"/>
  <c r="D57" i="39" s="1"/>
  <c r="H58" i="39"/>
  <c r="A59" i="39"/>
  <c r="D59" i="39" s="1"/>
  <c r="H60" i="39"/>
  <c r="A61" i="39"/>
  <c r="D61" i="39" s="1"/>
  <c r="H62" i="39"/>
  <c r="A63" i="39"/>
  <c r="D63" i="39" s="1"/>
  <c r="A65" i="39"/>
  <c r="D65" i="39" s="1"/>
  <c r="C77" i="38" a="1"/>
  <c r="A21" i="38"/>
  <c r="H22" i="38"/>
  <c r="A23" i="38"/>
  <c r="D23" i="38" s="1"/>
  <c r="H24" i="38"/>
  <c r="A25" i="38"/>
  <c r="D25" i="38" s="1"/>
  <c r="H26" i="38"/>
  <c r="A27" i="38"/>
  <c r="D27" i="38" s="1"/>
  <c r="A29" i="38"/>
  <c r="D29" i="38" s="1"/>
  <c r="A31" i="38"/>
  <c r="D31" i="38" s="1"/>
  <c r="H32" i="38"/>
  <c r="A33" i="38"/>
  <c r="D33" i="38" s="1"/>
  <c r="A35" i="38"/>
  <c r="D35" i="38" s="1"/>
  <c r="H36" i="38"/>
  <c r="A37" i="38"/>
  <c r="D37" i="38" s="1"/>
  <c r="H38" i="38"/>
  <c r="A39" i="38"/>
  <c r="D39" i="38" s="1"/>
  <c r="A41" i="38"/>
  <c r="D41" i="38" s="1"/>
  <c r="H42" i="38"/>
  <c r="A43" i="38"/>
  <c r="D43" i="38" s="1"/>
  <c r="H44" i="38"/>
  <c r="A45" i="38"/>
  <c r="D45" i="38" s="1"/>
  <c r="A47" i="38"/>
  <c r="D47" i="38" s="1"/>
  <c r="A49" i="38"/>
  <c r="D49" i="38" s="1"/>
  <c r="H50" i="38"/>
  <c r="A51" i="38"/>
  <c r="D51" i="38" s="1"/>
  <c r="H52" i="38"/>
  <c r="A53" i="38"/>
  <c r="D53" i="38" s="1"/>
  <c r="H54" i="38"/>
  <c r="A55" i="38"/>
  <c r="D55" i="38" s="1"/>
  <c r="H56" i="38"/>
  <c r="A57" i="38"/>
  <c r="D57" i="38" s="1"/>
  <c r="H58" i="38"/>
  <c r="A59" i="38"/>
  <c r="D59" i="38" s="1"/>
  <c r="H60" i="38"/>
  <c r="A61" i="38"/>
  <c r="D61" i="38" s="1"/>
  <c r="H62" i="38"/>
  <c r="A63" i="38"/>
  <c r="D63" i="38" s="1"/>
  <c r="A65" i="38"/>
  <c r="D65" i="38" s="1"/>
  <c r="H21" i="37"/>
  <c r="A22" i="37"/>
  <c r="D22" i="37" s="1"/>
  <c r="H23" i="37"/>
  <c r="A24" i="37"/>
  <c r="D24" i="37" s="1"/>
  <c r="H25" i="37"/>
  <c r="A26" i="37"/>
  <c r="D26" i="37" s="1"/>
  <c r="H27" i="37"/>
  <c r="A28" i="37"/>
  <c r="D28" i="37" s="1"/>
  <c r="H29" i="37"/>
  <c r="A30" i="37"/>
  <c r="D30" i="37" s="1"/>
  <c r="H31" i="37"/>
  <c r="A32" i="37"/>
  <c r="D32" i="37" s="1"/>
  <c r="H33" i="37"/>
  <c r="A34" i="37"/>
  <c r="D34" i="37" s="1"/>
  <c r="H35" i="37"/>
  <c r="A36" i="37"/>
  <c r="D36" i="37" s="1"/>
  <c r="H37" i="37"/>
  <c r="A38" i="37"/>
  <c r="D38" i="37" s="1"/>
  <c r="H39" i="37"/>
  <c r="A40" i="37"/>
  <c r="D40" i="37" s="1"/>
  <c r="H41" i="37"/>
  <c r="A42" i="37"/>
  <c r="D42" i="37" s="1"/>
  <c r="H43" i="37"/>
  <c r="A44" i="37"/>
  <c r="D44" i="37" s="1"/>
  <c r="H45" i="37"/>
  <c r="A46" i="37"/>
  <c r="D46" i="37" s="1"/>
  <c r="H47" i="37"/>
  <c r="A48" i="37"/>
  <c r="D48" i="37" s="1"/>
  <c r="H49" i="37"/>
  <c r="A50" i="37"/>
  <c r="D50" i="37" s="1"/>
  <c r="H51" i="37"/>
  <c r="A52" i="37"/>
  <c r="D52" i="37" s="1"/>
  <c r="H53" i="37"/>
  <c r="A54" i="37"/>
  <c r="D54" i="37" s="1"/>
  <c r="H55" i="37"/>
  <c r="A56" i="37"/>
  <c r="D56" i="37" s="1"/>
  <c r="H57" i="37"/>
  <c r="A58" i="37"/>
  <c r="D58" i="37" s="1"/>
  <c r="H59" i="37"/>
  <c r="A60" i="37"/>
  <c r="D60" i="37" s="1"/>
  <c r="H61" i="37"/>
  <c r="A62" i="37"/>
  <c r="D62" i="37" s="1"/>
  <c r="A64" i="37"/>
  <c r="D64" i="37" s="1"/>
  <c r="H65" i="37"/>
  <c r="A21" i="37"/>
  <c r="H22" i="37"/>
  <c r="A23" i="37"/>
  <c r="D23" i="37" s="1"/>
  <c r="H24" i="37"/>
  <c r="A25" i="37"/>
  <c r="D25" i="37" s="1"/>
  <c r="H26" i="37"/>
  <c r="A27" i="37"/>
  <c r="D27" i="37" s="1"/>
  <c r="A29" i="37"/>
  <c r="D29" i="37" s="1"/>
  <c r="A31" i="37"/>
  <c r="D31" i="37" s="1"/>
  <c r="H32" i="37"/>
  <c r="A33" i="37"/>
  <c r="D33" i="37" s="1"/>
  <c r="A35" i="37"/>
  <c r="D35" i="37" s="1"/>
  <c r="H36" i="37"/>
  <c r="A37" i="37"/>
  <c r="D37" i="37" s="1"/>
  <c r="H38" i="37"/>
  <c r="A39" i="37"/>
  <c r="D39" i="37" s="1"/>
  <c r="A41" i="37"/>
  <c r="D41" i="37" s="1"/>
  <c r="H42" i="37"/>
  <c r="A43" i="37"/>
  <c r="D43" i="37" s="1"/>
  <c r="H44" i="37"/>
  <c r="A45" i="37"/>
  <c r="D45" i="37" s="1"/>
  <c r="A47" i="37"/>
  <c r="D47" i="37" s="1"/>
  <c r="A49" i="37"/>
  <c r="D49" i="37" s="1"/>
  <c r="H50" i="37"/>
  <c r="A51" i="37"/>
  <c r="D51" i="37" s="1"/>
  <c r="H52" i="37"/>
  <c r="A53" i="37"/>
  <c r="D53" i="37" s="1"/>
  <c r="H54" i="37"/>
  <c r="A55" i="37"/>
  <c r="D55" i="37" s="1"/>
  <c r="H56" i="37"/>
  <c r="A57" i="37"/>
  <c r="D57" i="37" s="1"/>
  <c r="H58" i="37"/>
  <c r="A59" i="37"/>
  <c r="D59" i="37" s="1"/>
  <c r="H60" i="37"/>
  <c r="A61" i="37"/>
  <c r="D61" i="37" s="1"/>
  <c r="H62" i="37"/>
  <c r="A63" i="37"/>
  <c r="D63" i="37" s="1"/>
  <c r="A65" i="37"/>
  <c r="D65" i="37" s="1"/>
  <c r="H23" i="36"/>
  <c r="H25" i="36"/>
  <c r="H27" i="36"/>
  <c r="H29" i="36"/>
  <c r="H31" i="36"/>
  <c r="H33" i="36"/>
  <c r="H43" i="36"/>
  <c r="H45" i="36"/>
  <c r="H47" i="36"/>
  <c r="C77" i="36" a="1"/>
  <c r="H65" i="36"/>
  <c r="A21" i="36"/>
  <c r="H22" i="36"/>
  <c r="A23" i="36"/>
  <c r="D23" i="36" s="1"/>
  <c r="H24" i="36"/>
  <c r="A25" i="36"/>
  <c r="D25" i="36" s="1"/>
  <c r="H26" i="36"/>
  <c r="A27" i="36"/>
  <c r="D27" i="36" s="1"/>
  <c r="A29" i="36"/>
  <c r="D29" i="36" s="1"/>
  <c r="A31" i="36"/>
  <c r="D31" i="36" s="1"/>
  <c r="H32" i="36"/>
  <c r="A33" i="36"/>
  <c r="D33" i="36" s="1"/>
  <c r="A35" i="36"/>
  <c r="D35" i="36" s="1"/>
  <c r="H36" i="36"/>
  <c r="A37" i="36"/>
  <c r="D37" i="36" s="1"/>
  <c r="H38" i="36"/>
  <c r="A39" i="36"/>
  <c r="D39" i="36" s="1"/>
  <c r="A41" i="36"/>
  <c r="D41" i="36" s="1"/>
  <c r="H42" i="36"/>
  <c r="A43" i="36"/>
  <c r="D43" i="36" s="1"/>
  <c r="H44" i="36"/>
  <c r="A45" i="36"/>
  <c r="D45" i="36" s="1"/>
  <c r="A47" i="36"/>
  <c r="D47" i="36" s="1"/>
  <c r="A49" i="36"/>
  <c r="D49" i="36" s="1"/>
  <c r="H50" i="36"/>
  <c r="A51" i="36"/>
  <c r="D51" i="36" s="1"/>
  <c r="H52" i="36"/>
  <c r="A53" i="36"/>
  <c r="D53" i="36" s="1"/>
  <c r="H54" i="36"/>
  <c r="A55" i="36"/>
  <c r="D55" i="36" s="1"/>
  <c r="H56" i="36"/>
  <c r="A57" i="36"/>
  <c r="D57" i="36" s="1"/>
  <c r="H58" i="36"/>
  <c r="A59" i="36"/>
  <c r="D59" i="36" s="1"/>
  <c r="H60" i="36"/>
  <c r="A61" i="36"/>
  <c r="D61" i="36" s="1"/>
  <c r="H62" i="36"/>
  <c r="A63" i="36"/>
  <c r="D63" i="36" s="1"/>
  <c r="A65" i="36"/>
  <c r="D65" i="36" s="1"/>
  <c r="H48" i="35"/>
  <c r="H42" i="35"/>
  <c r="H38" i="35"/>
  <c r="H33" i="35"/>
  <c r="C77" i="35" a="1"/>
  <c r="H40" i="35"/>
  <c r="H36" i="35"/>
  <c r="H64" i="35"/>
  <c r="H62" i="35"/>
  <c r="H60" i="35"/>
  <c r="H58" i="35"/>
  <c r="H56" i="35"/>
  <c r="H54" i="35"/>
  <c r="H52" i="35"/>
  <c r="H50" i="35"/>
  <c r="H23" i="35"/>
  <c r="H31" i="35"/>
  <c r="H47" i="35"/>
  <c r="H27" i="35"/>
  <c r="H43" i="35"/>
  <c r="A21" i="35"/>
  <c r="H22" i="35"/>
  <c r="A23" i="35"/>
  <c r="D23" i="35" s="1"/>
  <c r="H24" i="35"/>
  <c r="A25" i="35"/>
  <c r="D25" i="35" s="1"/>
  <c r="H26" i="35"/>
  <c r="A27" i="35"/>
  <c r="D27" i="35" s="1"/>
  <c r="A29" i="35"/>
  <c r="D29" i="35" s="1"/>
  <c r="A31" i="35"/>
  <c r="D31" i="35" s="1"/>
  <c r="H32" i="35"/>
  <c r="A33" i="35"/>
  <c r="D33" i="35" s="1"/>
  <c r="A35" i="35"/>
  <c r="D35" i="35" s="1"/>
  <c r="A37" i="35"/>
  <c r="D37" i="35" s="1"/>
  <c r="A39" i="35"/>
  <c r="D39" i="35" s="1"/>
  <c r="A41" i="35"/>
  <c r="D41" i="35" s="1"/>
  <c r="A43" i="35"/>
  <c r="D43" i="35" s="1"/>
  <c r="H44" i="35"/>
  <c r="A45" i="35"/>
  <c r="D45" i="35" s="1"/>
  <c r="A47" i="35"/>
  <c r="D47" i="35" s="1"/>
  <c r="A49" i="35"/>
  <c r="D49" i="35" s="1"/>
  <c r="A51" i="35"/>
  <c r="D51" i="35" s="1"/>
  <c r="A53" i="35"/>
  <c r="D53" i="35" s="1"/>
  <c r="A55" i="35"/>
  <c r="D55" i="35" s="1"/>
  <c r="A57" i="35"/>
  <c r="D57" i="35" s="1"/>
  <c r="A59" i="35"/>
  <c r="D59" i="35" s="1"/>
  <c r="A61" i="35"/>
  <c r="D61" i="35" s="1"/>
  <c r="A63" i="35"/>
  <c r="D63" i="35" s="1"/>
  <c r="A65" i="35"/>
  <c r="D65" i="35" s="1"/>
  <c r="J77" i="37" l="1"/>
  <c r="F77" i="37"/>
  <c r="L77" i="43"/>
  <c r="D79" i="44"/>
  <c r="D77" i="37"/>
  <c r="C77" i="37"/>
  <c r="E77" i="37"/>
  <c r="H77" i="37"/>
  <c r="G77" i="37"/>
  <c r="I77" i="37"/>
  <c r="L77" i="37"/>
  <c r="H77" i="43"/>
  <c r="D77" i="43"/>
  <c r="K77" i="43"/>
  <c r="I77" i="43"/>
  <c r="E77" i="43"/>
  <c r="J77" i="43"/>
  <c r="G77" i="43"/>
  <c r="F77" i="43"/>
  <c r="H88" i="44"/>
  <c r="D88" i="44"/>
  <c r="I87" i="44"/>
  <c r="E87" i="44"/>
  <c r="K86" i="44"/>
  <c r="F86" i="44"/>
  <c r="L85" i="44"/>
  <c r="G85" i="44"/>
  <c r="C85" i="44"/>
  <c r="I84" i="44"/>
  <c r="D84" i="44"/>
  <c r="J83" i="44"/>
  <c r="E83" i="44"/>
  <c r="K82" i="44"/>
  <c r="G82" i="44"/>
  <c r="L81" i="44"/>
  <c r="H81" i="44"/>
  <c r="C81" i="44"/>
  <c r="I80" i="44"/>
  <c r="E80" i="44"/>
  <c r="J79" i="44"/>
  <c r="F79" i="44"/>
  <c r="F88" i="44"/>
  <c r="G87" i="44"/>
  <c r="H86" i="44"/>
  <c r="J85" i="44"/>
  <c r="K84" i="44"/>
  <c r="L83" i="44"/>
  <c r="C83" i="44"/>
  <c r="D82" i="44"/>
  <c r="F81" i="44"/>
  <c r="G80" i="44"/>
  <c r="H79" i="44"/>
  <c r="K88" i="44"/>
  <c r="C88" i="44"/>
  <c r="D87" i="44"/>
  <c r="E86" i="44"/>
  <c r="F85" i="44"/>
  <c r="G84" i="44"/>
  <c r="I83" i="44"/>
  <c r="J82" i="44"/>
  <c r="K81" i="44"/>
  <c r="L80" i="44"/>
  <c r="C80" i="44"/>
  <c r="E79" i="44"/>
  <c r="I88" i="44"/>
  <c r="E88" i="44"/>
  <c r="J87" i="44"/>
  <c r="F87" i="44"/>
  <c r="L86" i="44"/>
  <c r="G86" i="44"/>
  <c r="C86" i="44"/>
  <c r="H85" i="44"/>
  <c r="D85" i="44"/>
  <c r="J84" i="44"/>
  <c r="E84" i="44"/>
  <c r="K83" i="44"/>
  <c r="F83" i="44"/>
  <c r="L82" i="44"/>
  <c r="H82" i="44"/>
  <c r="C82" i="44"/>
  <c r="I81" i="44"/>
  <c r="D81" i="44"/>
  <c r="J80" i="44"/>
  <c r="F80" i="44"/>
  <c r="K79" i="44"/>
  <c r="G79" i="44"/>
  <c r="J88" i="44"/>
  <c r="L87" i="44"/>
  <c r="C87" i="44"/>
  <c r="D86" i="44"/>
  <c r="E85" i="44"/>
  <c r="F84" i="44"/>
  <c r="H83" i="44"/>
  <c r="I82" i="44"/>
  <c r="J81" i="44"/>
  <c r="K80" i="44"/>
  <c r="L79" i="44"/>
  <c r="G88" i="44"/>
  <c r="H87" i="44"/>
  <c r="I86" i="44"/>
  <c r="K85" i="44"/>
  <c r="L84" i="44"/>
  <c r="C84" i="44"/>
  <c r="D83" i="44"/>
  <c r="E82" i="44"/>
  <c r="G81" i="44"/>
  <c r="H80" i="44"/>
  <c r="I79" i="44"/>
  <c r="K77" i="44"/>
  <c r="G77" i="44"/>
  <c r="C77" i="44"/>
  <c r="I77" i="44"/>
  <c r="L77" i="44"/>
  <c r="H77" i="44"/>
  <c r="D77" i="44"/>
  <c r="E77" i="44"/>
  <c r="J77" i="44"/>
  <c r="F77" i="44"/>
  <c r="H88" i="43"/>
  <c r="D88" i="43"/>
  <c r="I87" i="43"/>
  <c r="E87" i="43"/>
  <c r="K86" i="43"/>
  <c r="F86" i="43"/>
  <c r="L85" i="43"/>
  <c r="G85" i="43"/>
  <c r="C85" i="43"/>
  <c r="I84" i="43"/>
  <c r="D84" i="43"/>
  <c r="J83" i="43"/>
  <c r="E83" i="43"/>
  <c r="K82" i="43"/>
  <c r="G82" i="43"/>
  <c r="L81" i="43"/>
  <c r="H81" i="43"/>
  <c r="C81" i="43"/>
  <c r="I80" i="43"/>
  <c r="E80" i="43"/>
  <c r="J79" i="43"/>
  <c r="F79" i="43"/>
  <c r="I88" i="43"/>
  <c r="J87" i="43"/>
  <c r="L86" i="43"/>
  <c r="H85" i="43"/>
  <c r="J84" i="43"/>
  <c r="K83" i="43"/>
  <c r="L82" i="43"/>
  <c r="C82" i="43"/>
  <c r="D81" i="43"/>
  <c r="F80" i="43"/>
  <c r="G79" i="43"/>
  <c r="F88" i="43"/>
  <c r="G87" i="43"/>
  <c r="H86" i="43"/>
  <c r="J85" i="43"/>
  <c r="K84" i="43"/>
  <c r="L83" i="43"/>
  <c r="C83" i="43"/>
  <c r="D82" i="43"/>
  <c r="F81" i="43"/>
  <c r="G80" i="43"/>
  <c r="H79" i="43"/>
  <c r="K88" i="43"/>
  <c r="G88" i="43"/>
  <c r="C88" i="43"/>
  <c r="H87" i="43"/>
  <c r="D87" i="43"/>
  <c r="I86" i="43"/>
  <c r="E86" i="43"/>
  <c r="K85" i="43"/>
  <c r="F85" i="43"/>
  <c r="L84" i="43"/>
  <c r="G84" i="43"/>
  <c r="C84" i="43"/>
  <c r="I83" i="43"/>
  <c r="D83" i="43"/>
  <c r="J82" i="43"/>
  <c r="E82" i="43"/>
  <c r="K81" i="43"/>
  <c r="G81" i="43"/>
  <c r="L80" i="43"/>
  <c r="H80" i="43"/>
  <c r="C80" i="43"/>
  <c r="I79" i="43"/>
  <c r="E79" i="43"/>
  <c r="E88" i="43"/>
  <c r="F87" i="43"/>
  <c r="G86" i="43"/>
  <c r="C86" i="43"/>
  <c r="D85" i="43"/>
  <c r="E84" i="43"/>
  <c r="F83" i="43"/>
  <c r="H82" i="43"/>
  <c r="I81" i="43"/>
  <c r="J80" i="43"/>
  <c r="K79" i="43"/>
  <c r="J88" i="43"/>
  <c r="L87" i="43"/>
  <c r="C87" i="43"/>
  <c r="D86" i="43"/>
  <c r="E85" i="43"/>
  <c r="F84" i="43"/>
  <c r="H83" i="43"/>
  <c r="I82" i="43"/>
  <c r="J81" i="43"/>
  <c r="K80" i="43"/>
  <c r="L79" i="43"/>
  <c r="D79" i="43"/>
  <c r="H88" i="42"/>
  <c r="D88" i="42"/>
  <c r="I87" i="42"/>
  <c r="E87" i="42"/>
  <c r="K86" i="42"/>
  <c r="F86" i="42"/>
  <c r="L85" i="42"/>
  <c r="G85" i="42"/>
  <c r="C85" i="42"/>
  <c r="I84" i="42"/>
  <c r="D84" i="42"/>
  <c r="J83" i="42"/>
  <c r="E83" i="42"/>
  <c r="K82" i="42"/>
  <c r="G82" i="42"/>
  <c r="L81" i="42"/>
  <c r="H81" i="42"/>
  <c r="C81" i="42"/>
  <c r="I80" i="42"/>
  <c r="E80" i="42"/>
  <c r="J79" i="42"/>
  <c r="F79" i="42"/>
  <c r="J88" i="42"/>
  <c r="L87" i="42"/>
  <c r="C87" i="42"/>
  <c r="D86" i="42"/>
  <c r="E85" i="42"/>
  <c r="F84" i="42"/>
  <c r="H83" i="42"/>
  <c r="I82" i="42"/>
  <c r="J81" i="42"/>
  <c r="K80" i="42"/>
  <c r="L79" i="42"/>
  <c r="D79" i="42"/>
  <c r="G88" i="42"/>
  <c r="H87" i="42"/>
  <c r="I86" i="42"/>
  <c r="K85" i="42"/>
  <c r="L84" i="42"/>
  <c r="C84" i="42"/>
  <c r="D83" i="42"/>
  <c r="E82" i="42"/>
  <c r="G81" i="42"/>
  <c r="H80" i="42"/>
  <c r="I79" i="42"/>
  <c r="I88" i="42"/>
  <c r="E88" i="42"/>
  <c r="J87" i="42"/>
  <c r="F87" i="42"/>
  <c r="L86" i="42"/>
  <c r="G86" i="42"/>
  <c r="C86" i="42"/>
  <c r="H85" i="42"/>
  <c r="D85" i="42"/>
  <c r="J84" i="42"/>
  <c r="E84" i="42"/>
  <c r="K83" i="42"/>
  <c r="F83" i="42"/>
  <c r="L82" i="42"/>
  <c r="H82" i="42"/>
  <c r="C82" i="42"/>
  <c r="I81" i="42"/>
  <c r="D81" i="42"/>
  <c r="J80" i="42"/>
  <c r="F80" i="42"/>
  <c r="K79" i="42"/>
  <c r="G79" i="42"/>
  <c r="F88" i="42"/>
  <c r="G87" i="42"/>
  <c r="H86" i="42"/>
  <c r="J85" i="42"/>
  <c r="K84" i="42"/>
  <c r="L83" i="42"/>
  <c r="C83" i="42"/>
  <c r="D82" i="42"/>
  <c r="F81" i="42"/>
  <c r="G80" i="42"/>
  <c r="H79" i="42"/>
  <c r="K88" i="42"/>
  <c r="C88" i="42"/>
  <c r="D87" i="42"/>
  <c r="E86" i="42"/>
  <c r="F85" i="42"/>
  <c r="G84" i="42"/>
  <c r="I83" i="42"/>
  <c r="J82" i="42"/>
  <c r="K81" i="42"/>
  <c r="L80" i="42"/>
  <c r="C80" i="42"/>
  <c r="E79" i="42"/>
  <c r="K77" i="42"/>
  <c r="G77" i="42"/>
  <c r="C77" i="42"/>
  <c r="E77" i="42"/>
  <c r="J77" i="42"/>
  <c r="F77" i="42"/>
  <c r="L77" i="42"/>
  <c r="H77" i="42"/>
  <c r="D77" i="42"/>
  <c r="I77" i="42"/>
  <c r="H88" i="41"/>
  <c r="D88" i="41"/>
  <c r="I87" i="41"/>
  <c r="E87" i="41"/>
  <c r="K86" i="41"/>
  <c r="F86" i="41"/>
  <c r="L85" i="41"/>
  <c r="G85" i="41"/>
  <c r="C85" i="41"/>
  <c r="I84" i="41"/>
  <c r="D84" i="41"/>
  <c r="J83" i="41"/>
  <c r="E83" i="41"/>
  <c r="K82" i="41"/>
  <c r="G82" i="41"/>
  <c r="L81" i="41"/>
  <c r="H81" i="41"/>
  <c r="C81" i="41"/>
  <c r="I80" i="41"/>
  <c r="E80" i="41"/>
  <c r="J79" i="41"/>
  <c r="F79" i="41"/>
  <c r="I88" i="41"/>
  <c r="E88" i="41"/>
  <c r="J87" i="41"/>
  <c r="F87" i="41"/>
  <c r="L86" i="41"/>
  <c r="G86" i="41"/>
  <c r="C86" i="41"/>
  <c r="H85" i="41"/>
  <c r="D85" i="41"/>
  <c r="J84" i="41"/>
  <c r="E84" i="41"/>
  <c r="K83" i="41"/>
  <c r="F83" i="41"/>
  <c r="L82" i="41"/>
  <c r="H82" i="41"/>
  <c r="C82" i="41"/>
  <c r="I81" i="41"/>
  <c r="D81" i="41"/>
  <c r="J80" i="41"/>
  <c r="F80" i="41"/>
  <c r="K79" i="41"/>
  <c r="G79" i="41"/>
  <c r="K88" i="41"/>
  <c r="C88" i="41"/>
  <c r="D87" i="41"/>
  <c r="E86" i="41"/>
  <c r="F85" i="41"/>
  <c r="G84" i="41"/>
  <c r="I83" i="41"/>
  <c r="J82" i="41"/>
  <c r="K81" i="41"/>
  <c r="L80" i="41"/>
  <c r="C80" i="41"/>
  <c r="E79" i="41"/>
  <c r="F88" i="41"/>
  <c r="G87" i="41"/>
  <c r="H86" i="41"/>
  <c r="J85" i="41"/>
  <c r="K84" i="41"/>
  <c r="L83" i="41"/>
  <c r="C83" i="41"/>
  <c r="D82" i="41"/>
  <c r="F81" i="41"/>
  <c r="G80" i="41"/>
  <c r="H79" i="41"/>
  <c r="G88" i="41"/>
  <c r="H87" i="41"/>
  <c r="I86" i="41"/>
  <c r="K85" i="41"/>
  <c r="L84" i="41"/>
  <c r="C84" i="41"/>
  <c r="D83" i="41"/>
  <c r="E82" i="41"/>
  <c r="G81" i="41"/>
  <c r="H80" i="41"/>
  <c r="I79" i="41"/>
  <c r="J88" i="41"/>
  <c r="L87" i="41"/>
  <c r="C87" i="41"/>
  <c r="D86" i="41"/>
  <c r="E85" i="41"/>
  <c r="F84" i="41"/>
  <c r="H83" i="41"/>
  <c r="I82" i="41"/>
  <c r="J81" i="41"/>
  <c r="K80" i="41"/>
  <c r="L79" i="41"/>
  <c r="D79" i="41"/>
  <c r="K77" i="41"/>
  <c r="G77" i="41"/>
  <c r="C77" i="41"/>
  <c r="L77" i="41"/>
  <c r="H77" i="41"/>
  <c r="D77" i="41"/>
  <c r="F77" i="41"/>
  <c r="I77" i="41"/>
  <c r="J77" i="41"/>
  <c r="E77" i="41"/>
  <c r="K77" i="40"/>
  <c r="G77" i="40"/>
  <c r="C77" i="40"/>
  <c r="E77" i="40"/>
  <c r="L77" i="40"/>
  <c r="H77" i="40"/>
  <c r="D77" i="40"/>
  <c r="I77" i="40"/>
  <c r="J77" i="40"/>
  <c r="F77" i="40"/>
  <c r="H88" i="40"/>
  <c r="D88" i="40"/>
  <c r="I87" i="40"/>
  <c r="E87" i="40"/>
  <c r="K86" i="40"/>
  <c r="F86" i="40"/>
  <c r="L85" i="40"/>
  <c r="G85" i="40"/>
  <c r="C85" i="40"/>
  <c r="I84" i="40"/>
  <c r="D84" i="40"/>
  <c r="J83" i="40"/>
  <c r="E83" i="40"/>
  <c r="K82" i="40"/>
  <c r="G82" i="40"/>
  <c r="L81" i="40"/>
  <c r="H81" i="40"/>
  <c r="C81" i="40"/>
  <c r="I80" i="40"/>
  <c r="E80" i="40"/>
  <c r="J79" i="40"/>
  <c r="F79" i="40"/>
  <c r="J88" i="40"/>
  <c r="G87" i="40"/>
  <c r="H86" i="40"/>
  <c r="J85" i="40"/>
  <c r="K84" i="40"/>
  <c r="L83" i="40"/>
  <c r="C83" i="40"/>
  <c r="D82" i="40"/>
  <c r="K80" i="40"/>
  <c r="L79" i="40"/>
  <c r="D79" i="40"/>
  <c r="K88" i="40"/>
  <c r="C88" i="40"/>
  <c r="D87" i="40"/>
  <c r="E86" i="40"/>
  <c r="F85" i="40"/>
  <c r="G84" i="40"/>
  <c r="I83" i="40"/>
  <c r="J82" i="40"/>
  <c r="K81" i="40"/>
  <c r="L80" i="40"/>
  <c r="C80" i="40"/>
  <c r="E79" i="40"/>
  <c r="I88" i="40"/>
  <c r="E88" i="40"/>
  <c r="J87" i="40"/>
  <c r="F87" i="40"/>
  <c r="L86" i="40"/>
  <c r="G86" i="40"/>
  <c r="C86" i="40"/>
  <c r="H85" i="40"/>
  <c r="D85" i="40"/>
  <c r="J84" i="40"/>
  <c r="E84" i="40"/>
  <c r="K83" i="40"/>
  <c r="F83" i="40"/>
  <c r="L82" i="40"/>
  <c r="H82" i="40"/>
  <c r="C82" i="40"/>
  <c r="I81" i="40"/>
  <c r="D81" i="40"/>
  <c r="J80" i="40"/>
  <c r="F80" i="40"/>
  <c r="K79" i="40"/>
  <c r="G79" i="40"/>
  <c r="F88" i="40"/>
  <c r="L87" i="40"/>
  <c r="C87" i="40"/>
  <c r="D86" i="40"/>
  <c r="E85" i="40"/>
  <c r="F84" i="40"/>
  <c r="H83" i="40"/>
  <c r="I82" i="40"/>
  <c r="J81" i="40"/>
  <c r="F81" i="40"/>
  <c r="G80" i="40"/>
  <c r="H79" i="40"/>
  <c r="G88" i="40"/>
  <c r="H87" i="40"/>
  <c r="I86" i="40"/>
  <c r="K85" i="40"/>
  <c r="L84" i="40"/>
  <c r="C84" i="40"/>
  <c r="D83" i="40"/>
  <c r="E82" i="40"/>
  <c r="G81" i="40"/>
  <c r="H80" i="40"/>
  <c r="I79" i="40"/>
  <c r="H88" i="39"/>
  <c r="D88" i="39"/>
  <c r="I87" i="39"/>
  <c r="E87" i="39"/>
  <c r="K86" i="39"/>
  <c r="F86" i="39"/>
  <c r="L85" i="39"/>
  <c r="G85" i="39"/>
  <c r="C85" i="39"/>
  <c r="I84" i="39"/>
  <c r="D84" i="39"/>
  <c r="J83" i="39"/>
  <c r="E83" i="39"/>
  <c r="K82" i="39"/>
  <c r="G82" i="39"/>
  <c r="L81" i="39"/>
  <c r="H81" i="39"/>
  <c r="C81" i="39"/>
  <c r="I80" i="39"/>
  <c r="E80" i="39"/>
  <c r="J79" i="39"/>
  <c r="F79" i="39"/>
  <c r="I88" i="39"/>
  <c r="F87" i="39"/>
  <c r="G86" i="39"/>
  <c r="H85" i="39"/>
  <c r="J84" i="39"/>
  <c r="K83" i="39"/>
  <c r="L82" i="39"/>
  <c r="C82" i="39"/>
  <c r="D81" i="39"/>
  <c r="F80" i="39"/>
  <c r="G79" i="39"/>
  <c r="F88" i="39"/>
  <c r="G87" i="39"/>
  <c r="H86" i="39"/>
  <c r="J85" i="39"/>
  <c r="K84" i="39"/>
  <c r="L83" i="39"/>
  <c r="C83" i="39"/>
  <c r="D82" i="39"/>
  <c r="F81" i="39"/>
  <c r="G80" i="39"/>
  <c r="H79" i="39"/>
  <c r="K88" i="39"/>
  <c r="G88" i="39"/>
  <c r="C88" i="39"/>
  <c r="H87" i="39"/>
  <c r="D87" i="39"/>
  <c r="I86" i="39"/>
  <c r="E86" i="39"/>
  <c r="K85" i="39"/>
  <c r="F85" i="39"/>
  <c r="L84" i="39"/>
  <c r="G84" i="39"/>
  <c r="C84" i="39"/>
  <c r="I83" i="39"/>
  <c r="D83" i="39"/>
  <c r="J82" i="39"/>
  <c r="E82" i="39"/>
  <c r="K81" i="39"/>
  <c r="G81" i="39"/>
  <c r="L80" i="39"/>
  <c r="H80" i="39"/>
  <c r="C80" i="39"/>
  <c r="I79" i="39"/>
  <c r="E79" i="39"/>
  <c r="E88" i="39"/>
  <c r="J87" i="39"/>
  <c r="L86" i="39"/>
  <c r="C86" i="39"/>
  <c r="D85" i="39"/>
  <c r="E84" i="39"/>
  <c r="F83" i="39"/>
  <c r="H82" i="39"/>
  <c r="I81" i="39"/>
  <c r="J80" i="39"/>
  <c r="K79" i="39"/>
  <c r="J88" i="39"/>
  <c r="L87" i="39"/>
  <c r="C87" i="39"/>
  <c r="D86" i="39"/>
  <c r="E85" i="39"/>
  <c r="F84" i="39"/>
  <c r="H83" i="39"/>
  <c r="I82" i="39"/>
  <c r="J81" i="39"/>
  <c r="K80" i="39"/>
  <c r="L79" i="39"/>
  <c r="D79" i="39"/>
  <c r="K77" i="39"/>
  <c r="G77" i="39"/>
  <c r="C77" i="39"/>
  <c r="H77" i="39"/>
  <c r="I77" i="39"/>
  <c r="E77" i="39"/>
  <c r="J77" i="39"/>
  <c r="F77" i="39"/>
  <c r="L77" i="39"/>
  <c r="D77" i="39"/>
  <c r="K77" i="38"/>
  <c r="G77" i="38"/>
  <c r="C77" i="38"/>
  <c r="E77" i="38"/>
  <c r="J77" i="38"/>
  <c r="F77" i="38"/>
  <c r="L77" i="38"/>
  <c r="H77" i="38"/>
  <c r="D77" i="38"/>
  <c r="I77" i="38"/>
  <c r="H88" i="38"/>
  <c r="D88" i="38"/>
  <c r="I87" i="38"/>
  <c r="E87" i="38"/>
  <c r="K86" i="38"/>
  <c r="F86" i="38"/>
  <c r="L85" i="38"/>
  <c r="G85" i="38"/>
  <c r="C85" i="38"/>
  <c r="I84" i="38"/>
  <c r="D84" i="38"/>
  <c r="J83" i="38"/>
  <c r="E83" i="38"/>
  <c r="K82" i="38"/>
  <c r="G82" i="38"/>
  <c r="L81" i="38"/>
  <c r="H81" i="38"/>
  <c r="C81" i="38"/>
  <c r="I80" i="38"/>
  <c r="E80" i="38"/>
  <c r="J79" i="38"/>
  <c r="F79" i="38"/>
  <c r="I88" i="38"/>
  <c r="F87" i="38"/>
  <c r="G86" i="38"/>
  <c r="H85" i="38"/>
  <c r="J84" i="38"/>
  <c r="K83" i="38"/>
  <c r="L82" i="38"/>
  <c r="C82" i="38"/>
  <c r="D81" i="38"/>
  <c r="F80" i="38"/>
  <c r="G79" i="38"/>
  <c r="J88" i="38"/>
  <c r="L87" i="38"/>
  <c r="G87" i="38"/>
  <c r="H86" i="38"/>
  <c r="J85" i="38"/>
  <c r="E85" i="38"/>
  <c r="F84" i="38"/>
  <c r="L83" i="38"/>
  <c r="C83" i="38"/>
  <c r="D82" i="38"/>
  <c r="F81" i="38"/>
  <c r="K80" i="38"/>
  <c r="L79" i="38"/>
  <c r="D79" i="38"/>
  <c r="K88" i="38"/>
  <c r="G88" i="38"/>
  <c r="C88" i="38"/>
  <c r="H87" i="38"/>
  <c r="D87" i="38"/>
  <c r="I86" i="38"/>
  <c r="E86" i="38"/>
  <c r="K85" i="38"/>
  <c r="F85" i="38"/>
  <c r="L84" i="38"/>
  <c r="G84" i="38"/>
  <c r="C84" i="38"/>
  <c r="I83" i="38"/>
  <c r="D83" i="38"/>
  <c r="J82" i="38"/>
  <c r="E82" i="38"/>
  <c r="K81" i="38"/>
  <c r="G81" i="38"/>
  <c r="L80" i="38"/>
  <c r="H80" i="38"/>
  <c r="C80" i="38"/>
  <c r="I79" i="38"/>
  <c r="E79" i="38"/>
  <c r="E88" i="38"/>
  <c r="J87" i="38"/>
  <c r="L86" i="38"/>
  <c r="C86" i="38"/>
  <c r="D85" i="38"/>
  <c r="E84" i="38"/>
  <c r="F83" i="38"/>
  <c r="H82" i="38"/>
  <c r="I81" i="38"/>
  <c r="J80" i="38"/>
  <c r="K79" i="38"/>
  <c r="F88" i="38"/>
  <c r="C87" i="38"/>
  <c r="D86" i="38"/>
  <c r="K84" i="38"/>
  <c r="H83" i="38"/>
  <c r="I82" i="38"/>
  <c r="J81" i="38"/>
  <c r="G80" i="38"/>
  <c r="H79" i="38"/>
  <c r="H88" i="37"/>
  <c r="D88" i="37"/>
  <c r="I87" i="37"/>
  <c r="E87" i="37"/>
  <c r="K86" i="37"/>
  <c r="F86" i="37"/>
  <c r="L85" i="37"/>
  <c r="G85" i="37"/>
  <c r="C85" i="37"/>
  <c r="I84" i="37"/>
  <c r="D84" i="37"/>
  <c r="J83" i="37"/>
  <c r="E83" i="37"/>
  <c r="K82" i="37"/>
  <c r="G82" i="37"/>
  <c r="L81" i="37"/>
  <c r="H81" i="37"/>
  <c r="C81" i="37"/>
  <c r="I80" i="37"/>
  <c r="E80" i="37"/>
  <c r="J79" i="37"/>
  <c r="F79" i="37"/>
  <c r="K88" i="37"/>
  <c r="I86" i="37"/>
  <c r="L84" i="37"/>
  <c r="D83" i="37"/>
  <c r="K81" i="37"/>
  <c r="C80" i="37"/>
  <c r="I88" i="37"/>
  <c r="E88" i="37"/>
  <c r="J87" i="37"/>
  <c r="F87" i="37"/>
  <c r="L86" i="37"/>
  <c r="G86" i="37"/>
  <c r="C86" i="37"/>
  <c r="H85" i="37"/>
  <c r="D85" i="37"/>
  <c r="J84" i="37"/>
  <c r="E84" i="37"/>
  <c r="K83" i="37"/>
  <c r="F83" i="37"/>
  <c r="L82" i="37"/>
  <c r="H82" i="37"/>
  <c r="C82" i="37"/>
  <c r="I81" i="37"/>
  <c r="D81" i="37"/>
  <c r="J80" i="37"/>
  <c r="F80" i="37"/>
  <c r="K79" i="37"/>
  <c r="G79" i="37"/>
  <c r="C88" i="37"/>
  <c r="E86" i="37"/>
  <c r="F85" i="37"/>
  <c r="C84" i="37"/>
  <c r="E82" i="37"/>
  <c r="H80" i="37"/>
  <c r="J88" i="37"/>
  <c r="F88" i="37"/>
  <c r="L87" i="37"/>
  <c r="G87" i="37"/>
  <c r="C87" i="37"/>
  <c r="H86" i="37"/>
  <c r="D86" i="37"/>
  <c r="J85" i="37"/>
  <c r="E85" i="37"/>
  <c r="K84" i="37"/>
  <c r="F84" i="37"/>
  <c r="L83" i="37"/>
  <c r="H83" i="37"/>
  <c r="C83" i="37"/>
  <c r="I82" i="37"/>
  <c r="D82" i="37"/>
  <c r="J81" i="37"/>
  <c r="F81" i="37"/>
  <c r="K80" i="37"/>
  <c r="G80" i="37"/>
  <c r="L79" i="37"/>
  <c r="H79" i="37"/>
  <c r="D79" i="37"/>
  <c r="G88" i="37"/>
  <c r="H87" i="37"/>
  <c r="D87" i="37"/>
  <c r="K85" i="37"/>
  <c r="G84" i="37"/>
  <c r="I83" i="37"/>
  <c r="J82" i="37"/>
  <c r="G81" i="37"/>
  <c r="L80" i="37"/>
  <c r="I79" i="37"/>
  <c r="E79" i="37"/>
  <c r="H88" i="36"/>
  <c r="D88" i="36"/>
  <c r="I87" i="36"/>
  <c r="E87" i="36"/>
  <c r="K86" i="36"/>
  <c r="F86" i="36"/>
  <c r="L85" i="36"/>
  <c r="G85" i="36"/>
  <c r="C85" i="36"/>
  <c r="I84" i="36"/>
  <c r="D84" i="36"/>
  <c r="J83" i="36"/>
  <c r="E83" i="36"/>
  <c r="K82" i="36"/>
  <c r="G82" i="36"/>
  <c r="L81" i="36"/>
  <c r="H81" i="36"/>
  <c r="C81" i="36"/>
  <c r="I80" i="36"/>
  <c r="E80" i="36"/>
  <c r="J79" i="36"/>
  <c r="F79" i="36"/>
  <c r="J88" i="36"/>
  <c r="G87" i="36"/>
  <c r="H86" i="36"/>
  <c r="J85" i="36"/>
  <c r="K84" i="36"/>
  <c r="L83" i="36"/>
  <c r="C83" i="36"/>
  <c r="D82" i="36"/>
  <c r="F81" i="36"/>
  <c r="G80" i="36"/>
  <c r="H79" i="36"/>
  <c r="G88" i="36"/>
  <c r="H87" i="36"/>
  <c r="I86" i="36"/>
  <c r="K85" i="36"/>
  <c r="L84" i="36"/>
  <c r="C84" i="36"/>
  <c r="D83" i="36"/>
  <c r="E82" i="36"/>
  <c r="G81" i="36"/>
  <c r="H80" i="36"/>
  <c r="I79" i="36"/>
  <c r="I88" i="36"/>
  <c r="E88" i="36"/>
  <c r="J87" i="36"/>
  <c r="F87" i="36"/>
  <c r="L86" i="36"/>
  <c r="G86" i="36"/>
  <c r="C86" i="36"/>
  <c r="H85" i="36"/>
  <c r="D85" i="36"/>
  <c r="J84" i="36"/>
  <c r="E84" i="36"/>
  <c r="K83" i="36"/>
  <c r="F83" i="36"/>
  <c r="L82" i="36"/>
  <c r="H82" i="36"/>
  <c r="C82" i="36"/>
  <c r="I81" i="36"/>
  <c r="D81" i="36"/>
  <c r="J80" i="36"/>
  <c r="F80" i="36"/>
  <c r="K79" i="36"/>
  <c r="G79" i="36"/>
  <c r="F88" i="36"/>
  <c r="L87" i="36"/>
  <c r="C87" i="36"/>
  <c r="D86" i="36"/>
  <c r="E85" i="36"/>
  <c r="F84" i="36"/>
  <c r="H83" i="36"/>
  <c r="I82" i="36"/>
  <c r="J81" i="36"/>
  <c r="K80" i="36"/>
  <c r="L79" i="36"/>
  <c r="D79" i="36"/>
  <c r="K88" i="36"/>
  <c r="C88" i="36"/>
  <c r="D87" i="36"/>
  <c r="E86" i="36"/>
  <c r="F85" i="36"/>
  <c r="G84" i="36"/>
  <c r="I83" i="36"/>
  <c r="J82" i="36"/>
  <c r="K81" i="36"/>
  <c r="L80" i="36"/>
  <c r="C80" i="36"/>
  <c r="E79" i="36"/>
  <c r="K77" i="36"/>
  <c r="G77" i="36"/>
  <c r="C77" i="36"/>
  <c r="I77" i="36"/>
  <c r="E77" i="36"/>
  <c r="J77" i="36"/>
  <c r="F77" i="36"/>
  <c r="L77" i="36"/>
  <c r="H77" i="36"/>
  <c r="D77" i="36"/>
  <c r="H88" i="35"/>
  <c r="D88" i="35"/>
  <c r="I87" i="35"/>
  <c r="E87" i="35"/>
  <c r="K86" i="35"/>
  <c r="F86" i="35"/>
  <c r="L85" i="35"/>
  <c r="G85" i="35"/>
  <c r="C85" i="35"/>
  <c r="I84" i="35"/>
  <c r="D84" i="35"/>
  <c r="J83" i="35"/>
  <c r="E83" i="35"/>
  <c r="K82" i="35"/>
  <c r="G82" i="35"/>
  <c r="L81" i="35"/>
  <c r="H81" i="35"/>
  <c r="C81" i="35"/>
  <c r="I80" i="35"/>
  <c r="E80" i="35"/>
  <c r="J79" i="35"/>
  <c r="F79" i="35"/>
  <c r="I88" i="35"/>
  <c r="E88" i="35"/>
  <c r="J87" i="35"/>
  <c r="F87" i="35"/>
  <c r="L86" i="35"/>
  <c r="G86" i="35"/>
  <c r="C86" i="35"/>
  <c r="H85" i="35"/>
  <c r="D85" i="35"/>
  <c r="J84" i="35"/>
  <c r="E84" i="35"/>
  <c r="K83" i="35"/>
  <c r="F83" i="35"/>
  <c r="L82" i="35"/>
  <c r="H82" i="35"/>
  <c r="C82" i="35"/>
  <c r="I81" i="35"/>
  <c r="D81" i="35"/>
  <c r="J80" i="35"/>
  <c r="F80" i="35"/>
  <c r="K79" i="35"/>
  <c r="G79" i="35"/>
  <c r="F88" i="35"/>
  <c r="G87" i="35"/>
  <c r="H86" i="35"/>
  <c r="J85" i="35"/>
  <c r="K84" i="35"/>
  <c r="L83" i="35"/>
  <c r="C83" i="35"/>
  <c r="D82" i="35"/>
  <c r="F81" i="35"/>
  <c r="G80" i="35"/>
  <c r="H79" i="35"/>
  <c r="L87" i="35"/>
  <c r="C88" i="35"/>
  <c r="E86" i="35"/>
  <c r="G84" i="35"/>
  <c r="J82" i="35"/>
  <c r="L80" i="35"/>
  <c r="G88" i="35"/>
  <c r="H87" i="35"/>
  <c r="I86" i="35"/>
  <c r="K85" i="35"/>
  <c r="L84" i="35"/>
  <c r="C84" i="35"/>
  <c r="D83" i="35"/>
  <c r="E82" i="35"/>
  <c r="G81" i="35"/>
  <c r="H80" i="35"/>
  <c r="I79" i="35"/>
  <c r="J88" i="35"/>
  <c r="C87" i="35"/>
  <c r="D86" i="35"/>
  <c r="E85" i="35"/>
  <c r="F84" i="35"/>
  <c r="H83" i="35"/>
  <c r="I82" i="35"/>
  <c r="J81" i="35"/>
  <c r="K80" i="35"/>
  <c r="L79" i="35"/>
  <c r="D79" i="35"/>
  <c r="K88" i="35"/>
  <c r="D87" i="35"/>
  <c r="F85" i="35"/>
  <c r="I83" i="35"/>
  <c r="K81" i="35"/>
  <c r="C80" i="35"/>
  <c r="E79" i="35"/>
  <c r="K77" i="35"/>
  <c r="G77" i="35"/>
  <c r="C77" i="35"/>
  <c r="L77" i="35"/>
  <c r="H77" i="35"/>
  <c r="D77" i="35"/>
  <c r="I77" i="35"/>
  <c r="F77" i="35"/>
  <c r="J77" i="35"/>
  <c r="E77" i="35"/>
  <c r="S46" i="11"/>
  <c r="B20" i="11"/>
  <c r="S59" i="11"/>
  <c r="S20" i="11"/>
  <c r="H72" i="11"/>
  <c r="H59" i="11"/>
  <c r="H33" i="11"/>
  <c r="H46" i="11"/>
  <c r="H20" i="11"/>
  <c r="S33" i="11"/>
  <c r="S7" i="11"/>
  <c r="M87" i="11" l="1" a="1"/>
  <c r="B139" i="11" a="1"/>
  <c r="H142" i="11" s="1"/>
  <c r="M126" i="11" a="1"/>
  <c r="M126" i="11" s="1"/>
  <c r="M113" i="11" a="1"/>
  <c r="S116" i="11" s="1"/>
  <c r="M100" i="11" a="1"/>
  <c r="N103" i="11" s="1"/>
  <c r="M128" i="11"/>
  <c r="O131" i="11"/>
  <c r="M132" i="11"/>
  <c r="U132" i="11"/>
  <c r="S133" i="11"/>
  <c r="Q134" i="11"/>
  <c r="O135" i="11"/>
  <c r="V134" i="11"/>
  <c r="R126" i="11"/>
  <c r="P127" i="11"/>
  <c r="N128" i="11"/>
  <c r="V128" i="11"/>
  <c r="T129" i="11"/>
  <c r="R130" i="11"/>
  <c r="N134" i="11"/>
  <c r="M127" i="11"/>
  <c r="U127" i="11"/>
  <c r="S128" i="11"/>
  <c r="Q129" i="11"/>
  <c r="O130" i="11"/>
  <c r="M131" i="11"/>
  <c r="Q133" i="11"/>
  <c r="T126" i="11"/>
  <c r="R127" i="11"/>
  <c r="P128" i="11"/>
  <c r="N129" i="11"/>
  <c r="V129" i="11"/>
  <c r="T130" i="11"/>
  <c r="B126" i="11" a="1"/>
  <c r="O114" i="11"/>
  <c r="S114" i="11"/>
  <c r="M115" i="11"/>
  <c r="Q115" i="11"/>
  <c r="U115" i="11"/>
  <c r="O116" i="11"/>
  <c r="Q117" i="11"/>
  <c r="M119" i="11"/>
  <c r="Q119" i="11"/>
  <c r="U119" i="11"/>
  <c r="O120" i="11"/>
  <c r="S120" i="11"/>
  <c r="M121" i="11"/>
  <c r="O122" i="11"/>
  <c r="V113" i="11"/>
  <c r="P114" i="11"/>
  <c r="T114" i="11"/>
  <c r="N115" i="11"/>
  <c r="R115" i="11"/>
  <c r="V115" i="11"/>
  <c r="N117" i="11"/>
  <c r="T118" i="11"/>
  <c r="N119" i="11"/>
  <c r="R119" i="11"/>
  <c r="V119" i="11"/>
  <c r="P120" i="11"/>
  <c r="T120" i="11"/>
  <c r="V121" i="11"/>
  <c r="T113" i="11"/>
  <c r="N114" i="11"/>
  <c r="R114" i="11"/>
  <c r="V114" i="11"/>
  <c r="P115" i="11"/>
  <c r="T115" i="11"/>
  <c r="V116" i="11"/>
  <c r="R118" i="11"/>
  <c r="V118" i="11"/>
  <c r="P119" i="11"/>
  <c r="T119" i="11"/>
  <c r="N120" i="11"/>
  <c r="R120" i="11"/>
  <c r="T121" i="11"/>
  <c r="O113" i="11"/>
  <c r="S113" i="11"/>
  <c r="M114" i="11"/>
  <c r="Q114" i="11"/>
  <c r="U114" i="11"/>
  <c r="O115" i="11"/>
  <c r="Q116" i="11"/>
  <c r="M118" i="11"/>
  <c r="Q118" i="11"/>
  <c r="U118" i="11"/>
  <c r="O119" i="11"/>
  <c r="S119" i="11"/>
  <c r="M120" i="11"/>
  <c r="O121" i="11"/>
  <c r="U122" i="11"/>
  <c r="B113" i="11" a="1"/>
  <c r="U100" i="11"/>
  <c r="U106" i="11"/>
  <c r="R106" i="11"/>
  <c r="R108" i="11"/>
  <c r="U101" i="11"/>
  <c r="Q109" i="11"/>
  <c r="R101" i="11"/>
  <c r="N105" i="11"/>
  <c r="U104" i="11"/>
  <c r="O109" i="11"/>
  <c r="B100" i="11" a="1"/>
  <c r="B87" i="11" a="1"/>
  <c r="M74" i="11" a="1"/>
  <c r="K92" i="35"/>
  <c r="F96" i="35"/>
  <c r="K97" i="35"/>
  <c r="C100" i="35"/>
  <c r="K96" i="35"/>
  <c r="J92" i="35"/>
  <c r="E96" i="35"/>
  <c r="C98" i="35"/>
  <c r="E95" i="35"/>
  <c r="K98" i="35"/>
  <c r="I95" i="36"/>
  <c r="C99" i="36"/>
  <c r="I93" i="36"/>
  <c r="D97" i="36"/>
  <c r="I100" i="36"/>
  <c r="E94" i="36"/>
  <c r="H98" i="36"/>
  <c r="H93" i="36"/>
  <c r="K98" i="36"/>
  <c r="K97" i="37"/>
  <c r="I94" i="37"/>
  <c r="L99" i="37"/>
  <c r="E94" i="37"/>
  <c r="H94" i="37"/>
  <c r="J99" i="37"/>
  <c r="K93" i="37"/>
  <c r="I92" i="37"/>
  <c r="D96" i="37"/>
  <c r="I99" i="37"/>
  <c r="K96" i="38"/>
  <c r="L98" i="38"/>
  <c r="G93" i="38"/>
  <c r="D95" i="38"/>
  <c r="I98" i="38"/>
  <c r="K92" i="38"/>
  <c r="H98" i="38"/>
  <c r="G98" i="38"/>
  <c r="H93" i="38"/>
  <c r="K98" i="38"/>
  <c r="J93" i="39"/>
  <c r="J100" i="39"/>
  <c r="L92" i="39"/>
  <c r="G96" i="39"/>
  <c r="E98" i="39"/>
  <c r="G92" i="39"/>
  <c r="G99" i="39"/>
  <c r="J96" i="39"/>
  <c r="I92" i="39"/>
  <c r="D96" i="39"/>
  <c r="I99" i="39"/>
  <c r="H99" i="40"/>
  <c r="L99" i="40"/>
  <c r="F92" i="40"/>
  <c r="C94" i="40"/>
  <c r="F99" i="40"/>
  <c r="J94" i="40"/>
  <c r="C95" i="40"/>
  <c r="E95" i="40"/>
  <c r="K98" i="40"/>
  <c r="J93" i="41"/>
  <c r="E97" i="41"/>
  <c r="E94" i="41"/>
  <c r="C95" i="41"/>
  <c r="I95" i="41"/>
  <c r="F95" i="41"/>
  <c r="L98" i="41"/>
  <c r="G94" i="41"/>
  <c r="D96" i="41"/>
  <c r="I99" i="41"/>
  <c r="K100" i="42"/>
  <c r="J97" i="42"/>
  <c r="J96" i="42"/>
  <c r="G98" i="42"/>
  <c r="G93" i="42"/>
  <c r="G100" i="42"/>
  <c r="J100" i="42"/>
  <c r="G94" i="42"/>
  <c r="D96" i="42"/>
  <c r="I99" i="42"/>
  <c r="H95" i="43"/>
  <c r="J92" i="43"/>
  <c r="F99" i="43"/>
  <c r="I95" i="43"/>
  <c r="K100" i="43"/>
  <c r="D94" i="43"/>
  <c r="L98" i="43"/>
  <c r="H93" i="43"/>
  <c r="C97" i="43"/>
  <c r="H100" i="43"/>
  <c r="H99" i="44"/>
  <c r="L99" i="44"/>
  <c r="F92" i="44"/>
  <c r="C94" i="44"/>
  <c r="H97" i="44"/>
  <c r="J94" i="44"/>
  <c r="C95" i="44"/>
  <c r="E95" i="44"/>
  <c r="K98" i="44"/>
  <c r="F97" i="35"/>
  <c r="H95" i="35"/>
  <c r="G93" i="35"/>
  <c r="G100" i="35"/>
  <c r="G92" i="35"/>
  <c r="G99" i="35"/>
  <c r="K95" i="35"/>
  <c r="F99" i="35"/>
  <c r="I96" i="35"/>
  <c r="F98" i="35"/>
  <c r="J94" i="36"/>
  <c r="I94" i="36"/>
  <c r="D98" i="36"/>
  <c r="J96" i="36"/>
  <c r="E100" i="36"/>
  <c r="L96" i="36"/>
  <c r="J97" i="36"/>
  <c r="K94" i="36"/>
  <c r="F98" i="36"/>
  <c r="L92" i="37"/>
  <c r="G96" i="37"/>
  <c r="L95" i="37"/>
  <c r="J97" i="37"/>
  <c r="E98" i="37"/>
  <c r="K95" i="37"/>
  <c r="F99" i="37"/>
  <c r="J95" i="37"/>
  <c r="E99" i="37"/>
  <c r="H95" i="38"/>
  <c r="H94" i="38"/>
  <c r="L92" i="38"/>
  <c r="G96" i="38"/>
  <c r="J100" i="38"/>
  <c r="H97" i="38"/>
  <c r="K94" i="38"/>
  <c r="F98" i="38"/>
  <c r="K92" i="39"/>
  <c r="F96" i="39"/>
  <c r="I93" i="39"/>
  <c r="D97" i="39"/>
  <c r="H92" i="39"/>
  <c r="K97" i="39"/>
  <c r="C95" i="39"/>
  <c r="H98" i="39"/>
  <c r="F92" i="39"/>
  <c r="F99" i="39"/>
  <c r="L93" i="39"/>
  <c r="J95" i="39"/>
  <c r="G97" i="39"/>
  <c r="E99" i="39"/>
  <c r="D99" i="35"/>
  <c r="J100" i="35"/>
  <c r="E94" i="35"/>
  <c r="L92" i="35"/>
  <c r="F93" i="35"/>
  <c r="F100" i="35"/>
  <c r="H94" i="35"/>
  <c r="J99" i="35"/>
  <c r="H93" i="35"/>
  <c r="C97" i="35"/>
  <c r="H100" i="35"/>
  <c r="D99" i="36"/>
  <c r="H95" i="36"/>
  <c r="F95" i="36"/>
  <c r="L98" i="36"/>
  <c r="K97" i="36"/>
  <c r="C95" i="36"/>
  <c r="E95" i="36"/>
  <c r="C97" i="36"/>
  <c r="H100" i="36"/>
  <c r="G93" i="37"/>
  <c r="K92" i="37"/>
  <c r="F96" i="37"/>
  <c r="D98" i="37"/>
  <c r="C100" i="37"/>
  <c r="J92" i="37"/>
  <c r="E96" i="37"/>
  <c r="C98" i="37"/>
  <c r="K100" i="37"/>
  <c r="G94" i="37"/>
  <c r="L97" i="37"/>
  <c r="G92" i="38"/>
  <c r="F95" i="38"/>
  <c r="L96" i="38"/>
  <c r="G100" i="38"/>
  <c r="L95" i="38"/>
  <c r="L94" i="38"/>
  <c r="E95" i="38"/>
  <c r="C97" i="38"/>
  <c r="H100" i="38"/>
  <c r="E97" i="39"/>
  <c r="H94" i="39"/>
  <c r="C98" i="39"/>
  <c r="J94" i="39"/>
  <c r="C100" i="39"/>
  <c r="L95" i="39"/>
  <c r="I100" i="39"/>
  <c r="G94" i="39"/>
  <c r="L97" i="39"/>
  <c r="H92" i="40"/>
  <c r="C96" i="40"/>
  <c r="F93" i="40"/>
  <c r="F96" i="40"/>
  <c r="K95" i="40"/>
  <c r="H97" i="40"/>
  <c r="E98" i="40"/>
  <c r="H98" i="40"/>
  <c r="H93" i="40"/>
  <c r="C97" i="40"/>
  <c r="H100" i="40"/>
  <c r="J100" i="41"/>
  <c r="K97" i="41"/>
  <c r="H98" i="41"/>
  <c r="D99" i="41"/>
  <c r="I93" i="41"/>
  <c r="D97" i="41"/>
  <c r="I100" i="41"/>
  <c r="I92" i="41"/>
  <c r="L97" i="41"/>
  <c r="K93" i="42"/>
  <c r="F97" i="42"/>
  <c r="D94" i="42"/>
  <c r="L94" i="42"/>
  <c r="E100" i="42"/>
  <c r="L96" i="42"/>
  <c r="J93" i="42"/>
  <c r="E97" i="42"/>
  <c r="I92" i="42"/>
  <c r="L97" i="42"/>
  <c r="C99" i="43"/>
  <c r="E96" i="43"/>
  <c r="K93" i="43"/>
  <c r="F97" i="43"/>
  <c r="D99" i="43"/>
  <c r="J97" i="43"/>
  <c r="L94" i="43"/>
  <c r="E95" i="43"/>
  <c r="K98" i="43"/>
  <c r="H92" i="44"/>
  <c r="C96" i="44"/>
  <c r="K92" i="44"/>
  <c r="F96" i="44"/>
  <c r="K95" i="44"/>
  <c r="F99" i="44"/>
  <c r="E98" i="44"/>
  <c r="H98" i="44"/>
  <c r="H93" i="44"/>
  <c r="C97" i="44"/>
  <c r="H100" i="44"/>
  <c r="C99" i="35"/>
  <c r="L96" i="35"/>
  <c r="E98" i="35"/>
  <c r="L95" i="35"/>
  <c r="F92" i="35"/>
  <c r="C94" i="35"/>
  <c r="H97" i="35"/>
  <c r="K94" i="35"/>
  <c r="D100" i="35"/>
  <c r="E98" i="36"/>
  <c r="L94" i="36"/>
  <c r="G98" i="36"/>
  <c r="G93" i="36"/>
  <c r="G100" i="36"/>
  <c r="D94" i="36"/>
  <c r="I96" i="36"/>
  <c r="D100" i="36"/>
  <c r="G100" i="37"/>
  <c r="G92" i="37"/>
  <c r="D94" i="37"/>
  <c r="G99" i="37"/>
  <c r="H92" i="37"/>
  <c r="F92" i="37"/>
  <c r="C94" i="37"/>
  <c r="H97" i="37"/>
  <c r="I98" i="37"/>
  <c r="L93" i="37"/>
  <c r="G97" i="37"/>
  <c r="F100" i="38"/>
  <c r="C98" i="38"/>
  <c r="J94" i="38"/>
  <c r="E98" i="38"/>
  <c r="C100" i="38"/>
  <c r="C95" i="38"/>
  <c r="J97" i="38"/>
  <c r="C94" i="38"/>
  <c r="I96" i="38"/>
  <c r="D100" i="38"/>
  <c r="L99" i="39"/>
  <c r="E100" i="39"/>
  <c r="E94" i="39"/>
  <c r="C96" i="39"/>
  <c r="H99" i="39"/>
  <c r="K95" i="39"/>
  <c r="D95" i="40"/>
  <c r="H95" i="40"/>
  <c r="C99" i="40"/>
  <c r="I93" i="40"/>
  <c r="L98" i="40"/>
  <c r="K93" i="40"/>
  <c r="F97" i="40"/>
  <c r="J97" i="40"/>
  <c r="K94" i="40"/>
  <c r="F98" i="40"/>
  <c r="K92" i="41"/>
  <c r="L99" i="41"/>
  <c r="L96" i="41"/>
  <c r="J97" i="41"/>
  <c r="E98" i="41"/>
  <c r="J96" i="41"/>
  <c r="E100" i="41"/>
  <c r="J95" i="41"/>
  <c r="E99" i="41"/>
  <c r="G96" i="42"/>
  <c r="F93" i="42"/>
  <c r="F100" i="42"/>
  <c r="H94" i="42"/>
  <c r="J99" i="42"/>
  <c r="H99" i="42"/>
  <c r="L99" i="42"/>
  <c r="L93" i="42"/>
  <c r="G97" i="42"/>
  <c r="I94" i="43"/>
  <c r="D98" i="43"/>
  <c r="F95" i="43"/>
  <c r="L96" i="43"/>
  <c r="G100" i="43"/>
  <c r="K96" i="43"/>
  <c r="C94" i="43"/>
  <c r="I96" i="43"/>
  <c r="D100" i="43"/>
  <c r="D95" i="44"/>
  <c r="F95" i="44"/>
  <c r="D97" i="44"/>
  <c r="I100" i="44"/>
  <c r="K100" i="44"/>
  <c r="J97" i="44"/>
  <c r="K94" i="44"/>
  <c r="I96" i="44"/>
  <c r="F98" i="44"/>
  <c r="D98" i="35"/>
  <c r="H99" i="35"/>
  <c r="F95" i="35"/>
  <c r="L98" i="35"/>
  <c r="I92" i="35"/>
  <c r="L97" i="35"/>
  <c r="K93" i="36"/>
  <c r="F97" i="36"/>
  <c r="J93" i="36"/>
  <c r="E97" i="36"/>
  <c r="J92" i="36"/>
  <c r="E96" i="36"/>
  <c r="C98" i="36"/>
  <c r="H92" i="36"/>
  <c r="C96" i="36"/>
  <c r="F93" i="36"/>
  <c r="J100" i="36"/>
  <c r="I92" i="36"/>
  <c r="D96" i="36"/>
  <c r="L97" i="36"/>
  <c r="I99" i="36"/>
  <c r="I95" i="37"/>
  <c r="H99" i="37"/>
  <c r="J93" i="37"/>
  <c r="H95" i="37"/>
  <c r="E97" i="37"/>
  <c r="C99" i="37"/>
  <c r="J100" i="37"/>
  <c r="F97" i="37"/>
  <c r="I93" i="37"/>
  <c r="F95" i="37"/>
  <c r="D97" i="37"/>
  <c r="L98" i="37"/>
  <c r="I100" i="37"/>
  <c r="L96" i="37"/>
  <c r="H93" i="37"/>
  <c r="E95" i="37"/>
  <c r="C97" i="37"/>
  <c r="K98" i="37"/>
  <c r="H100" i="37"/>
  <c r="I94" i="38"/>
  <c r="C99" i="38"/>
  <c r="I93" i="38"/>
  <c r="D97" i="38"/>
  <c r="E100" i="38"/>
  <c r="H92" i="38"/>
  <c r="E94" i="38"/>
  <c r="C96" i="38"/>
  <c r="K97" i="38"/>
  <c r="H99" i="38"/>
  <c r="D94" i="38"/>
  <c r="E97" i="38"/>
  <c r="L99" i="38"/>
  <c r="J96" i="38"/>
  <c r="I100" i="38"/>
  <c r="I92" i="38"/>
  <c r="G94" i="38"/>
  <c r="D96" i="38"/>
  <c r="L97" i="38"/>
  <c r="I99" i="38"/>
  <c r="H95" i="39"/>
  <c r="C99" i="39"/>
  <c r="J92" i="39"/>
  <c r="E96" i="39"/>
  <c r="J99" i="39"/>
  <c r="K93" i="39"/>
  <c r="I95" i="39"/>
  <c r="F97" i="39"/>
  <c r="D99" i="39"/>
  <c r="K100" i="39"/>
  <c r="D94" i="39"/>
  <c r="J97" i="39"/>
  <c r="L94" i="39"/>
  <c r="G98" i="39"/>
  <c r="H93" i="39"/>
  <c r="E95" i="39"/>
  <c r="C97" i="39"/>
  <c r="K98" i="39"/>
  <c r="H100" i="39"/>
  <c r="E94" i="40"/>
  <c r="K97" i="40"/>
  <c r="I94" i="40"/>
  <c r="D98" i="40"/>
  <c r="L94" i="40"/>
  <c r="J96" i="40"/>
  <c r="G98" i="40"/>
  <c r="E100" i="40"/>
  <c r="L92" i="40"/>
  <c r="G96" i="40"/>
  <c r="C100" i="40"/>
  <c r="K92" i="40"/>
  <c r="K96" i="40"/>
  <c r="J100" i="40"/>
  <c r="I92" i="40"/>
  <c r="G94" i="40"/>
  <c r="D96" i="40"/>
  <c r="L97" i="40"/>
  <c r="I99" i="40"/>
  <c r="H95" i="41"/>
  <c r="C99" i="41"/>
  <c r="H92" i="41"/>
  <c r="C96" i="41"/>
  <c r="H99" i="41"/>
  <c r="F93" i="41"/>
  <c r="K96" i="41"/>
  <c r="F100" i="41"/>
  <c r="K93" i="41"/>
  <c r="F97" i="41"/>
  <c r="K100" i="41"/>
  <c r="J92" i="41"/>
  <c r="H94" i="41"/>
  <c r="E96" i="41"/>
  <c r="C98" i="41"/>
  <c r="J99" i="41"/>
  <c r="H93" i="41"/>
  <c r="E95" i="41"/>
  <c r="C97" i="41"/>
  <c r="K98" i="41"/>
  <c r="H100" i="41"/>
  <c r="I95" i="42"/>
  <c r="D99" i="42"/>
  <c r="G92" i="42"/>
  <c r="L95" i="42"/>
  <c r="G99" i="42"/>
  <c r="F92" i="42"/>
  <c r="C94" i="42"/>
  <c r="K95" i="42"/>
  <c r="H97" i="42"/>
  <c r="F99" i="42"/>
  <c r="D95" i="42"/>
  <c r="I98" i="42"/>
  <c r="H95" i="42"/>
  <c r="C99" i="42"/>
  <c r="H93" i="42"/>
  <c r="E95" i="42"/>
  <c r="C97" i="42"/>
  <c r="K98" i="42"/>
  <c r="H100" i="42"/>
  <c r="J93" i="43"/>
  <c r="E97" i="43"/>
  <c r="J100" i="43"/>
  <c r="H94" i="43"/>
  <c r="C98" i="43"/>
  <c r="L92" i="43"/>
  <c r="J94" i="43"/>
  <c r="G96" i="43"/>
  <c r="E98" i="43"/>
  <c r="C100" i="43"/>
  <c r="G92" i="43"/>
  <c r="L95" i="43"/>
  <c r="G99" i="43"/>
  <c r="J96" i="43"/>
  <c r="I100" i="43"/>
  <c r="I92" i="43"/>
  <c r="G94" i="43"/>
  <c r="D96" i="43"/>
  <c r="L97" i="43"/>
  <c r="I99" i="43"/>
  <c r="E94" i="44"/>
  <c r="K97" i="44"/>
  <c r="I94" i="44"/>
  <c r="D98" i="44"/>
  <c r="L94" i="44"/>
  <c r="J96" i="44"/>
  <c r="G98" i="44"/>
  <c r="E100" i="44"/>
  <c r="L92" i="44"/>
  <c r="G96" i="44"/>
  <c r="C100" i="44"/>
  <c r="F93" i="44"/>
  <c r="K96" i="44"/>
  <c r="F100" i="44"/>
  <c r="I92" i="44"/>
  <c r="G94" i="44"/>
  <c r="D96" i="44"/>
  <c r="L97" i="44"/>
  <c r="I99" i="44"/>
  <c r="I98" i="40"/>
  <c r="G92" i="40"/>
  <c r="F95" i="40"/>
  <c r="D97" i="40"/>
  <c r="I100" i="40"/>
  <c r="K100" i="40"/>
  <c r="D94" i="40"/>
  <c r="I96" i="40"/>
  <c r="D100" i="40"/>
  <c r="F96" i="41"/>
  <c r="G93" i="41"/>
  <c r="G100" i="41"/>
  <c r="D94" i="41"/>
  <c r="J94" i="41"/>
  <c r="L94" i="41"/>
  <c r="G98" i="41"/>
  <c r="L93" i="41"/>
  <c r="G97" i="41"/>
  <c r="L92" i="42"/>
  <c r="C100" i="42"/>
  <c r="K96" i="42"/>
  <c r="J92" i="42"/>
  <c r="E96" i="42"/>
  <c r="C98" i="42"/>
  <c r="H92" i="42"/>
  <c r="C96" i="42"/>
  <c r="K92" i="42"/>
  <c r="F96" i="42"/>
  <c r="J95" i="42"/>
  <c r="E99" i="42"/>
  <c r="G98" i="43"/>
  <c r="G93" i="43"/>
  <c r="D95" i="43"/>
  <c r="I98" i="43"/>
  <c r="F93" i="43"/>
  <c r="F100" i="43"/>
  <c r="H97" i="43"/>
  <c r="K94" i="43"/>
  <c r="F98" i="43"/>
  <c r="I98" i="44"/>
  <c r="H95" i="44"/>
  <c r="C99" i="44"/>
  <c r="I93" i="44"/>
  <c r="L98" i="44"/>
  <c r="K93" i="44"/>
  <c r="F97" i="44"/>
  <c r="D94" i="44"/>
  <c r="D100" i="44"/>
  <c r="I95" i="35"/>
  <c r="I94" i="35"/>
  <c r="H92" i="35"/>
  <c r="C96" i="35"/>
  <c r="G96" i="35"/>
  <c r="C95" i="35"/>
  <c r="H98" i="35"/>
  <c r="I93" i="35"/>
  <c r="D97" i="35"/>
  <c r="I100" i="35"/>
  <c r="G94" i="35"/>
  <c r="D96" i="35"/>
  <c r="I99" i="35"/>
  <c r="K100" i="36"/>
  <c r="F100" i="36"/>
  <c r="H94" i="36"/>
  <c r="J99" i="36"/>
  <c r="H99" i="36"/>
  <c r="K96" i="36"/>
  <c r="G94" i="36"/>
  <c r="K93" i="35"/>
  <c r="K100" i="35"/>
  <c r="J93" i="35"/>
  <c r="E97" i="35"/>
  <c r="D95" i="35"/>
  <c r="I98" i="35"/>
  <c r="J94" i="35"/>
  <c r="L99" i="35"/>
  <c r="D94" i="35"/>
  <c r="J97" i="35"/>
  <c r="L94" i="35"/>
  <c r="J96" i="35"/>
  <c r="G98" i="35"/>
  <c r="E100" i="35"/>
  <c r="L93" i="35"/>
  <c r="J95" i="35"/>
  <c r="G97" i="35"/>
  <c r="E99" i="35"/>
  <c r="L92" i="36"/>
  <c r="G96" i="36"/>
  <c r="C100" i="36"/>
  <c r="K92" i="36"/>
  <c r="F96" i="36"/>
  <c r="L99" i="36"/>
  <c r="F92" i="36"/>
  <c r="C94" i="36"/>
  <c r="K95" i="36"/>
  <c r="H97" i="36"/>
  <c r="F99" i="36"/>
  <c r="D95" i="36"/>
  <c r="I98" i="36"/>
  <c r="G92" i="36"/>
  <c r="L95" i="36"/>
  <c r="G99" i="36"/>
  <c r="L93" i="36"/>
  <c r="J95" i="36"/>
  <c r="G97" i="36"/>
  <c r="E99" i="36"/>
  <c r="J94" i="37"/>
  <c r="D99" i="37"/>
  <c r="F93" i="37"/>
  <c r="C95" i="37"/>
  <c r="K96" i="37"/>
  <c r="H98" i="37"/>
  <c r="F100" i="37"/>
  <c r="C96" i="37"/>
  <c r="L94" i="37"/>
  <c r="J96" i="37"/>
  <c r="G98" i="37"/>
  <c r="E100" i="37"/>
  <c r="D95" i="37"/>
  <c r="K94" i="37"/>
  <c r="I96" i="37"/>
  <c r="F98" i="37"/>
  <c r="D100" i="37"/>
  <c r="J93" i="38"/>
  <c r="D98" i="38"/>
  <c r="J92" i="38"/>
  <c r="E96" i="38"/>
  <c r="J99" i="38"/>
  <c r="K93" i="38"/>
  <c r="I95" i="38"/>
  <c r="F97" i="38"/>
  <c r="D99" i="38"/>
  <c r="K100" i="38"/>
  <c r="F93" i="38"/>
  <c r="F96" i="38"/>
  <c r="G99" i="38"/>
  <c r="F92" i="38"/>
  <c r="K95" i="38"/>
  <c r="F99" i="38"/>
  <c r="L93" i="38"/>
  <c r="J95" i="38"/>
  <c r="G97" i="38"/>
  <c r="E99" i="38"/>
  <c r="I94" i="39"/>
  <c r="D98" i="39"/>
  <c r="F95" i="39"/>
  <c r="L98" i="39"/>
  <c r="G93" i="39"/>
  <c r="D95" i="39"/>
  <c r="L96" i="39"/>
  <c r="I98" i="39"/>
  <c r="G100" i="39"/>
  <c r="F93" i="39"/>
  <c r="K96" i="39"/>
  <c r="F100" i="39"/>
  <c r="C94" i="39"/>
  <c r="H97" i="39"/>
  <c r="K94" i="39"/>
  <c r="I96" i="39"/>
  <c r="F98" i="39"/>
  <c r="D100" i="39"/>
  <c r="G93" i="40"/>
  <c r="L96" i="40"/>
  <c r="G100" i="40"/>
  <c r="J93" i="40"/>
  <c r="E97" i="40"/>
  <c r="F100" i="40"/>
  <c r="J92" i="40"/>
  <c r="H94" i="40"/>
  <c r="E96" i="40"/>
  <c r="C98" i="40"/>
  <c r="J99" i="40"/>
  <c r="I95" i="40"/>
  <c r="D99" i="40"/>
  <c r="L95" i="40"/>
  <c r="G99" i="40"/>
  <c r="L93" i="40"/>
  <c r="J95" i="40"/>
  <c r="G97" i="40"/>
  <c r="E99" i="40"/>
  <c r="I94" i="41"/>
  <c r="D98" i="41"/>
  <c r="D95" i="41"/>
  <c r="I98" i="41"/>
  <c r="G92" i="41"/>
  <c r="L95" i="41"/>
  <c r="G99" i="41"/>
  <c r="L92" i="41"/>
  <c r="G96" i="41"/>
  <c r="C100" i="41"/>
  <c r="F92" i="41"/>
  <c r="C94" i="41"/>
  <c r="K95" i="41"/>
  <c r="H97" i="41"/>
  <c r="F99" i="41"/>
  <c r="K94" i="41"/>
  <c r="I96" i="41"/>
  <c r="F98" i="41"/>
  <c r="D100" i="41"/>
  <c r="J94" i="42"/>
  <c r="E98" i="42"/>
  <c r="C95" i="42"/>
  <c r="H98" i="42"/>
  <c r="I93" i="42"/>
  <c r="F95" i="42"/>
  <c r="D97" i="42"/>
  <c r="L98" i="42"/>
  <c r="I100" i="42"/>
  <c r="E94" i="42"/>
  <c r="K97" i="42"/>
  <c r="I94" i="42"/>
  <c r="D98" i="42"/>
  <c r="K94" i="42"/>
  <c r="I96" i="42"/>
  <c r="F98" i="42"/>
  <c r="D100" i="42"/>
  <c r="K92" i="43"/>
  <c r="F96" i="43"/>
  <c r="L99" i="43"/>
  <c r="I93" i="43"/>
  <c r="D97" i="43"/>
  <c r="E100" i="43"/>
  <c r="H92" i="43"/>
  <c r="E94" i="43"/>
  <c r="C96" i="43"/>
  <c r="K97" i="43"/>
  <c r="H99" i="43"/>
  <c r="C95" i="43"/>
  <c r="H98" i="43"/>
  <c r="F92" i="43"/>
  <c r="K95" i="43"/>
  <c r="J99" i="43"/>
  <c r="L93" i="43"/>
  <c r="J95" i="43"/>
  <c r="G97" i="43"/>
  <c r="E99" i="43"/>
  <c r="G93" i="44"/>
  <c r="L96" i="44"/>
  <c r="G100" i="44"/>
  <c r="J93" i="44"/>
  <c r="E97" i="44"/>
  <c r="J100" i="44"/>
  <c r="J92" i="44"/>
  <c r="H94" i="44"/>
  <c r="E96" i="44"/>
  <c r="C98" i="44"/>
  <c r="J99" i="44"/>
  <c r="I95" i="44"/>
  <c r="D99" i="44"/>
  <c r="G92" i="44"/>
  <c r="L95" i="44"/>
  <c r="G99" i="44"/>
  <c r="L93" i="44"/>
  <c r="J95" i="44"/>
  <c r="G97" i="44"/>
  <c r="E99" i="44"/>
  <c r="I91" i="44"/>
  <c r="I89" i="44"/>
  <c r="F91" i="44"/>
  <c r="F89" i="44"/>
  <c r="G89" i="44"/>
  <c r="G91" i="44"/>
  <c r="D93" i="44"/>
  <c r="E91" i="44"/>
  <c r="E89" i="44"/>
  <c r="H91" i="44"/>
  <c r="H89" i="44"/>
  <c r="J89" i="44"/>
  <c r="J91" i="44"/>
  <c r="L91" i="44"/>
  <c r="L89" i="44"/>
  <c r="K89" i="44"/>
  <c r="K91" i="44"/>
  <c r="C93" i="44"/>
  <c r="D89" i="44"/>
  <c r="D91" i="44"/>
  <c r="C89" i="44"/>
  <c r="C92" i="44"/>
  <c r="E92" i="44"/>
  <c r="D91" i="43"/>
  <c r="D89" i="43"/>
  <c r="K89" i="43"/>
  <c r="K91" i="43"/>
  <c r="I91" i="43"/>
  <c r="I89" i="43"/>
  <c r="F91" i="43"/>
  <c r="F89" i="43"/>
  <c r="C93" i="43"/>
  <c r="E91" i="43"/>
  <c r="E89" i="43"/>
  <c r="D93" i="43"/>
  <c r="L89" i="43"/>
  <c r="L91" i="43"/>
  <c r="C89" i="43"/>
  <c r="C92" i="43"/>
  <c r="G89" i="43"/>
  <c r="G91" i="43"/>
  <c r="J91" i="43"/>
  <c r="J89" i="43"/>
  <c r="H91" i="43"/>
  <c r="H89" i="43"/>
  <c r="E92" i="43"/>
  <c r="H89" i="42"/>
  <c r="H91" i="42"/>
  <c r="D91" i="42"/>
  <c r="D89" i="42"/>
  <c r="C93" i="42"/>
  <c r="G89" i="42"/>
  <c r="G91" i="42"/>
  <c r="D93" i="42"/>
  <c r="C89" i="42"/>
  <c r="C92" i="42"/>
  <c r="I91" i="42"/>
  <c r="I89" i="42"/>
  <c r="L89" i="42"/>
  <c r="L91" i="42"/>
  <c r="J91" i="42"/>
  <c r="J89" i="42"/>
  <c r="E91" i="42"/>
  <c r="E89" i="42"/>
  <c r="K89" i="42"/>
  <c r="K91" i="42"/>
  <c r="F89" i="42"/>
  <c r="F91" i="42"/>
  <c r="E92" i="42"/>
  <c r="D89" i="41"/>
  <c r="D91" i="41"/>
  <c r="F91" i="41"/>
  <c r="F89" i="41"/>
  <c r="C93" i="41"/>
  <c r="K89" i="41"/>
  <c r="K91" i="41"/>
  <c r="L89" i="41"/>
  <c r="L91" i="41"/>
  <c r="J91" i="41"/>
  <c r="J89" i="41"/>
  <c r="I91" i="41"/>
  <c r="I89" i="41"/>
  <c r="H89" i="41"/>
  <c r="H91" i="41"/>
  <c r="C89" i="41"/>
  <c r="C92" i="41"/>
  <c r="E91" i="41"/>
  <c r="E89" i="41"/>
  <c r="G89" i="41"/>
  <c r="G91" i="41"/>
  <c r="D93" i="41"/>
  <c r="E92" i="41"/>
  <c r="G89" i="40"/>
  <c r="G91" i="40"/>
  <c r="L91" i="40"/>
  <c r="L89" i="40"/>
  <c r="E91" i="40"/>
  <c r="E89" i="40"/>
  <c r="D89" i="40"/>
  <c r="D91" i="40"/>
  <c r="J89" i="40"/>
  <c r="J91" i="40"/>
  <c r="H91" i="40"/>
  <c r="H89" i="40"/>
  <c r="D93" i="40"/>
  <c r="C89" i="40"/>
  <c r="C92" i="40"/>
  <c r="E92" i="40"/>
  <c r="I91" i="40"/>
  <c r="I89" i="40"/>
  <c r="K89" i="40"/>
  <c r="K91" i="40"/>
  <c r="F91" i="40"/>
  <c r="F89" i="40"/>
  <c r="C93" i="40"/>
  <c r="H91" i="39"/>
  <c r="H89" i="39"/>
  <c r="L89" i="39"/>
  <c r="L91" i="39"/>
  <c r="C89" i="39"/>
  <c r="C92" i="39"/>
  <c r="G89" i="39"/>
  <c r="G91" i="39"/>
  <c r="J89" i="39"/>
  <c r="J91" i="39"/>
  <c r="D91" i="39"/>
  <c r="D89" i="39"/>
  <c r="K89" i="39"/>
  <c r="K91" i="39"/>
  <c r="I91" i="39"/>
  <c r="I89" i="39"/>
  <c r="F89" i="39"/>
  <c r="F91" i="39"/>
  <c r="C93" i="39"/>
  <c r="E91" i="39"/>
  <c r="E89" i="39"/>
  <c r="D93" i="39"/>
  <c r="E92" i="39"/>
  <c r="D93" i="38"/>
  <c r="K89" i="38"/>
  <c r="K91" i="38"/>
  <c r="I91" i="38"/>
  <c r="I89" i="38"/>
  <c r="G89" i="38"/>
  <c r="G91" i="38"/>
  <c r="J89" i="38"/>
  <c r="J91" i="38"/>
  <c r="D91" i="38"/>
  <c r="D89" i="38"/>
  <c r="C89" i="38"/>
  <c r="C92" i="38"/>
  <c r="E92" i="38"/>
  <c r="H91" i="38"/>
  <c r="H89" i="38"/>
  <c r="E91" i="38"/>
  <c r="E89" i="38"/>
  <c r="L89" i="38"/>
  <c r="L91" i="38"/>
  <c r="F89" i="38"/>
  <c r="F91" i="38"/>
  <c r="C93" i="38"/>
  <c r="H89" i="37"/>
  <c r="H91" i="37"/>
  <c r="G89" i="37"/>
  <c r="G91" i="37"/>
  <c r="C93" i="37"/>
  <c r="I91" i="37"/>
  <c r="I89" i="37"/>
  <c r="L91" i="37"/>
  <c r="L89" i="37"/>
  <c r="K89" i="37"/>
  <c r="K91" i="37"/>
  <c r="J91" i="37"/>
  <c r="J89" i="37"/>
  <c r="D91" i="37"/>
  <c r="D89" i="37"/>
  <c r="E91" i="37"/>
  <c r="E89" i="37"/>
  <c r="D93" i="37"/>
  <c r="F91" i="37"/>
  <c r="F89" i="37"/>
  <c r="C89" i="37"/>
  <c r="C92" i="37"/>
  <c r="E92" i="37"/>
  <c r="L89" i="36"/>
  <c r="L91" i="36"/>
  <c r="E91" i="36"/>
  <c r="E89" i="36"/>
  <c r="D91" i="36"/>
  <c r="D89" i="36"/>
  <c r="D93" i="36"/>
  <c r="F89" i="36"/>
  <c r="F91" i="36"/>
  <c r="C89" i="36"/>
  <c r="C92" i="36"/>
  <c r="K89" i="36"/>
  <c r="K91" i="36"/>
  <c r="H89" i="36"/>
  <c r="H91" i="36"/>
  <c r="J91" i="36"/>
  <c r="J89" i="36"/>
  <c r="G89" i="36"/>
  <c r="G91" i="36"/>
  <c r="C93" i="36"/>
  <c r="I91" i="36"/>
  <c r="I89" i="36"/>
  <c r="E92" i="36"/>
  <c r="D89" i="35"/>
  <c r="D91" i="35"/>
  <c r="H89" i="35"/>
  <c r="H91" i="35"/>
  <c r="K89" i="35"/>
  <c r="K91" i="35"/>
  <c r="C89" i="35"/>
  <c r="C92" i="35"/>
  <c r="J91" i="35"/>
  <c r="J89" i="35"/>
  <c r="E91" i="35"/>
  <c r="E89" i="35"/>
  <c r="L89" i="35"/>
  <c r="L91" i="35"/>
  <c r="F91" i="35"/>
  <c r="F89" i="35"/>
  <c r="C93" i="35"/>
  <c r="I91" i="35"/>
  <c r="I89" i="35"/>
  <c r="G89" i="35"/>
  <c r="G91" i="35"/>
  <c r="D93" i="35"/>
  <c r="E92" i="35"/>
  <c r="L100" i="34"/>
  <c r="K99" i="34"/>
  <c r="J98" i="34"/>
  <c r="I97" i="34"/>
  <c r="H96" i="34"/>
  <c r="G95" i="34"/>
  <c r="F94" i="34"/>
  <c r="E93" i="34"/>
  <c r="D92" i="34"/>
  <c r="C91" i="34"/>
  <c r="H76" i="34"/>
  <c r="O17" i="34"/>
  <c r="K17" i="34"/>
  <c r="G15" i="34"/>
  <c r="B15" i="34"/>
  <c r="G14" i="34"/>
  <c r="B14" i="34"/>
  <c r="G13" i="34"/>
  <c r="B13" i="34"/>
  <c r="G12" i="34"/>
  <c r="B12" i="34"/>
  <c r="G11" i="34"/>
  <c r="B11" i="34"/>
  <c r="G10" i="34"/>
  <c r="B10" i="34"/>
  <c r="G9" i="34"/>
  <c r="B9" i="34"/>
  <c r="H23" i="34" s="1"/>
  <c r="G8" i="34"/>
  <c r="B8" i="34"/>
  <c r="H28" i="34" s="1"/>
  <c r="G7" i="34"/>
  <c r="B7" i="34"/>
  <c r="H21" i="34" s="1"/>
  <c r="G6" i="34"/>
  <c r="B6" i="34"/>
  <c r="D21" i="34" s="1"/>
  <c r="D2" i="34"/>
  <c r="K1" i="34"/>
  <c r="L100" i="33"/>
  <c r="K99" i="33"/>
  <c r="J98" i="33"/>
  <c r="I97" i="33"/>
  <c r="H96" i="33"/>
  <c r="G95" i="33"/>
  <c r="F94" i="33"/>
  <c r="E93" i="33"/>
  <c r="D92" i="33"/>
  <c r="C91" i="33"/>
  <c r="H76" i="33"/>
  <c r="O17" i="33"/>
  <c r="K17" i="33"/>
  <c r="G15" i="33"/>
  <c r="B15" i="33"/>
  <c r="G14" i="33"/>
  <c r="B14" i="33"/>
  <c r="G13" i="33"/>
  <c r="B13" i="33"/>
  <c r="G12" i="33"/>
  <c r="B12" i="33"/>
  <c r="G11" i="33"/>
  <c r="B11" i="33"/>
  <c r="G10" i="33"/>
  <c r="B10" i="33"/>
  <c r="G9" i="33"/>
  <c r="B9" i="33"/>
  <c r="G8" i="33"/>
  <c r="B8" i="33"/>
  <c r="G7" i="33"/>
  <c r="B7" i="33"/>
  <c r="H21" i="33" s="1"/>
  <c r="G6" i="33"/>
  <c r="B6" i="33"/>
  <c r="D2" i="33"/>
  <c r="K1" i="33"/>
  <c r="L100" i="32"/>
  <c r="K99" i="32"/>
  <c r="J98" i="32"/>
  <c r="I97" i="32"/>
  <c r="H96" i="32"/>
  <c r="G95" i="32"/>
  <c r="F94" i="32"/>
  <c r="E93" i="32"/>
  <c r="D92" i="32"/>
  <c r="C91" i="32"/>
  <c r="H76" i="32"/>
  <c r="O17" i="32"/>
  <c r="K17" i="32"/>
  <c r="G15" i="32"/>
  <c r="B15" i="32"/>
  <c r="G14" i="32"/>
  <c r="B14" i="32"/>
  <c r="G13" i="32"/>
  <c r="B13" i="32"/>
  <c r="G12" i="32"/>
  <c r="B12" i="32"/>
  <c r="G11" i="32"/>
  <c r="B11" i="32"/>
  <c r="G10" i="32"/>
  <c r="B10" i="32"/>
  <c r="G9" i="32"/>
  <c r="B9" i="32"/>
  <c r="G8" i="32"/>
  <c r="B8" i="32"/>
  <c r="H28" i="32" s="1"/>
  <c r="G7" i="32"/>
  <c r="B7" i="32"/>
  <c r="H21" i="32" s="1"/>
  <c r="G6" i="32"/>
  <c r="B6" i="32"/>
  <c r="D2" i="32"/>
  <c r="K1" i="32"/>
  <c r="L100" i="31"/>
  <c r="K99" i="31"/>
  <c r="J98" i="31"/>
  <c r="I97" i="31"/>
  <c r="H96" i="31"/>
  <c r="G95" i="31"/>
  <c r="F94" i="31"/>
  <c r="E93" i="31"/>
  <c r="D92" i="31"/>
  <c r="C91" i="31"/>
  <c r="H76" i="31"/>
  <c r="O17" i="31"/>
  <c r="K17" i="31"/>
  <c r="G15" i="31"/>
  <c r="B15" i="31"/>
  <c r="G14" i="31"/>
  <c r="B14" i="31"/>
  <c r="G13" i="31"/>
  <c r="B13" i="31"/>
  <c r="G12" i="31"/>
  <c r="B12" i="31"/>
  <c r="G11" i="31"/>
  <c r="B11" i="31"/>
  <c r="G10" i="31"/>
  <c r="B10" i="31"/>
  <c r="G9" i="31"/>
  <c r="B9" i="31"/>
  <c r="G8" i="31"/>
  <c r="B8" i="31"/>
  <c r="G7" i="31"/>
  <c r="B7" i="31"/>
  <c r="H21" i="31" s="1"/>
  <c r="G6" i="31"/>
  <c r="B6" i="31"/>
  <c r="D2" i="31"/>
  <c r="K1" i="31"/>
  <c r="L100" i="30"/>
  <c r="K99" i="30"/>
  <c r="J98" i="30"/>
  <c r="I97" i="30"/>
  <c r="H96" i="30"/>
  <c r="G95" i="30"/>
  <c r="F94" i="30"/>
  <c r="E93" i="30"/>
  <c r="D92" i="30"/>
  <c r="C91" i="30"/>
  <c r="H76" i="30"/>
  <c r="O17" i="30"/>
  <c r="K17" i="30"/>
  <c r="G15" i="30"/>
  <c r="B15" i="30"/>
  <c r="H62" i="30" s="1"/>
  <c r="G14" i="30"/>
  <c r="B14" i="30"/>
  <c r="H63" i="30" s="1"/>
  <c r="G13" i="30"/>
  <c r="B13" i="30"/>
  <c r="H47" i="30" s="1"/>
  <c r="G12" i="30"/>
  <c r="B12" i="30"/>
  <c r="H41" i="30" s="1"/>
  <c r="G11" i="30"/>
  <c r="B11" i="30"/>
  <c r="H43" i="30" s="1"/>
  <c r="G10" i="30"/>
  <c r="B10" i="30"/>
  <c r="H39" i="30" s="1"/>
  <c r="G9" i="30"/>
  <c r="B9" i="30"/>
  <c r="H29" i="30" s="1"/>
  <c r="G8" i="30"/>
  <c r="B8" i="30"/>
  <c r="H28" i="30" s="1"/>
  <c r="G7" i="30"/>
  <c r="B7" i="30"/>
  <c r="H21" i="30" s="1"/>
  <c r="G6" i="30"/>
  <c r="B6" i="30"/>
  <c r="D2" i="30"/>
  <c r="K1" i="30"/>
  <c r="L100" i="29"/>
  <c r="K99" i="29"/>
  <c r="J98" i="29"/>
  <c r="I97" i="29"/>
  <c r="H96" i="29"/>
  <c r="G95" i="29"/>
  <c r="F94" i="29"/>
  <c r="E93" i="29"/>
  <c r="D92" i="29"/>
  <c r="C91" i="29"/>
  <c r="H76" i="29"/>
  <c r="O17" i="29"/>
  <c r="K17" i="29"/>
  <c r="G15" i="29"/>
  <c r="B15" i="29"/>
  <c r="G14" i="29"/>
  <c r="B14" i="29"/>
  <c r="H61" i="29" s="1"/>
  <c r="G13" i="29"/>
  <c r="B13" i="29"/>
  <c r="H45" i="29" s="1"/>
  <c r="G12" i="29"/>
  <c r="B12" i="29"/>
  <c r="H41" i="29" s="1"/>
  <c r="G11" i="29"/>
  <c r="B11" i="29"/>
  <c r="H25" i="29" s="1"/>
  <c r="G10" i="29"/>
  <c r="B10" i="29"/>
  <c r="H39" i="29" s="1"/>
  <c r="G9" i="29"/>
  <c r="B9" i="29"/>
  <c r="H34" i="29" s="1"/>
  <c r="G8" i="29"/>
  <c r="B8" i="29"/>
  <c r="H28" i="29" s="1"/>
  <c r="G7" i="29"/>
  <c r="B7" i="29"/>
  <c r="H21" i="29" s="1"/>
  <c r="G6" i="29"/>
  <c r="B6" i="29"/>
  <c r="D2" i="29"/>
  <c r="K1" i="29"/>
  <c r="L100" i="28"/>
  <c r="K99" i="28"/>
  <c r="J98" i="28"/>
  <c r="I97" i="28"/>
  <c r="H96" i="28"/>
  <c r="G95" i="28"/>
  <c r="F94" i="28"/>
  <c r="E93" i="28"/>
  <c r="D92" i="28"/>
  <c r="C91" i="28"/>
  <c r="H76" i="28"/>
  <c r="O17" i="28"/>
  <c r="G15" i="28"/>
  <c r="B15" i="28"/>
  <c r="G14" i="28"/>
  <c r="B14" i="28"/>
  <c r="G13" i="28"/>
  <c r="B13" i="28"/>
  <c r="G12" i="28"/>
  <c r="B12" i="28"/>
  <c r="G11" i="28"/>
  <c r="B11" i="28"/>
  <c r="G10" i="28"/>
  <c r="B10" i="28"/>
  <c r="G9" i="28"/>
  <c r="B9" i="28"/>
  <c r="G8" i="28"/>
  <c r="B8" i="28"/>
  <c r="H28" i="28" s="1"/>
  <c r="G7" i="28"/>
  <c r="B7" i="28"/>
  <c r="H21" i="28" s="1"/>
  <c r="G6" i="28"/>
  <c r="B6" i="28"/>
  <c r="D2" i="28"/>
  <c r="K1" i="28"/>
  <c r="L100" i="27"/>
  <c r="K99" i="27"/>
  <c r="J98" i="27"/>
  <c r="I97" i="27"/>
  <c r="H96" i="27"/>
  <c r="G95" i="27"/>
  <c r="F94" i="27"/>
  <c r="E93" i="27"/>
  <c r="D92" i="27"/>
  <c r="C91" i="27"/>
  <c r="H76" i="27"/>
  <c r="O17" i="27"/>
  <c r="K17" i="27"/>
  <c r="G15" i="27"/>
  <c r="B15" i="27"/>
  <c r="G14" i="27"/>
  <c r="B14" i="27"/>
  <c r="H63" i="27" s="1"/>
  <c r="G13" i="27"/>
  <c r="B13" i="27"/>
  <c r="H48" i="27" s="1"/>
  <c r="G12" i="27"/>
  <c r="B12" i="27"/>
  <c r="H46" i="27" s="1"/>
  <c r="G11" i="27"/>
  <c r="B11" i="27"/>
  <c r="H40" i="27" s="1"/>
  <c r="G10" i="27"/>
  <c r="B10" i="27"/>
  <c r="H30" i="27" s="1"/>
  <c r="G9" i="27"/>
  <c r="B9" i="27"/>
  <c r="H34" i="27" s="1"/>
  <c r="G8" i="27"/>
  <c r="B8" i="27"/>
  <c r="H28" i="27" s="1"/>
  <c r="G7" i="27"/>
  <c r="B7" i="27"/>
  <c r="H21" i="27" s="1"/>
  <c r="G6" i="27"/>
  <c r="B6" i="27"/>
  <c r="D2" i="27"/>
  <c r="K1" i="27"/>
  <c r="K17" i="23"/>
  <c r="J33" i="11"/>
  <c r="J46" i="11"/>
  <c r="J20" i="11"/>
  <c r="J72" i="11"/>
  <c r="J59" i="11"/>
  <c r="U46" i="11"/>
  <c r="M20" i="11"/>
  <c r="M59" i="11"/>
  <c r="U59" i="11"/>
  <c r="B72" i="11"/>
  <c r="M46" i="11"/>
  <c r="M7" i="11"/>
  <c r="U33" i="11"/>
  <c r="U7" i="11"/>
  <c r="M33" i="11"/>
  <c r="B59" i="11"/>
  <c r="B33" i="11"/>
  <c r="B46" i="11"/>
  <c r="U20" i="11"/>
  <c r="Q102" i="11" l="1"/>
  <c r="O108" i="11"/>
  <c r="P105" i="11"/>
  <c r="Q122" i="11"/>
  <c r="S117" i="11"/>
  <c r="V122" i="11"/>
  <c r="N118" i="11"/>
  <c r="P113" i="11"/>
  <c r="P118" i="11"/>
  <c r="R113" i="11"/>
  <c r="S118" i="11"/>
  <c r="U113" i="11"/>
  <c r="U135" i="11"/>
  <c r="O126" i="11"/>
  <c r="R135" i="11"/>
  <c r="Q130" i="11"/>
  <c r="Q100" i="11"/>
  <c r="M107" i="11"/>
  <c r="N104" i="11"/>
  <c r="M122" i="11"/>
  <c r="O117" i="11"/>
  <c r="R122" i="11"/>
  <c r="T117" i="11"/>
  <c r="T122" i="11"/>
  <c r="V117" i="11"/>
  <c r="N113" i="11"/>
  <c r="O118" i="11"/>
  <c r="Q113" i="11"/>
  <c r="M135" i="11"/>
  <c r="V133" i="11"/>
  <c r="R133" i="11"/>
  <c r="S129" i="11"/>
  <c r="V109" i="11"/>
  <c r="O106" i="11"/>
  <c r="P103" i="11"/>
  <c r="S121" i="11"/>
  <c r="U116" i="11"/>
  <c r="N122" i="11"/>
  <c r="P117" i="11"/>
  <c r="P122" i="11"/>
  <c r="R117" i="11"/>
  <c r="S122" i="11"/>
  <c r="U117" i="11"/>
  <c r="M113" i="11"/>
  <c r="O134" i="11"/>
  <c r="N131" i="11"/>
  <c r="R131" i="11"/>
  <c r="U128" i="11"/>
  <c r="T108" i="11"/>
  <c r="M105" i="11"/>
  <c r="N102" i="11"/>
  <c r="N107" i="11"/>
  <c r="U103" i="11"/>
  <c r="V100" i="11"/>
  <c r="U120" i="11"/>
  <c r="M116" i="11"/>
  <c r="P121" i="11"/>
  <c r="R116" i="11"/>
  <c r="R121" i="11"/>
  <c r="T116" i="11"/>
  <c r="U121" i="11"/>
  <c r="M117" i="11"/>
  <c r="N135" i="11"/>
  <c r="S132" i="11"/>
  <c r="N132" i="11"/>
  <c r="T133" i="11"/>
  <c r="O127" i="11"/>
  <c r="P106" i="11"/>
  <c r="M103" i="11"/>
  <c r="N100" i="11"/>
  <c r="Q120" i="11"/>
  <c r="S115" i="11"/>
  <c r="V120" i="11"/>
  <c r="N116" i="11"/>
  <c r="N121" i="11"/>
  <c r="P116" i="11"/>
  <c r="Q121" i="11"/>
  <c r="N133" i="11"/>
  <c r="U131" i="11"/>
  <c r="P131" i="11"/>
  <c r="R132" i="11"/>
  <c r="Q126" i="11"/>
  <c r="V103" i="11"/>
  <c r="S100" i="11"/>
  <c r="O105" i="11"/>
  <c r="T102" i="11"/>
  <c r="T109" i="11"/>
  <c r="S103" i="11"/>
  <c r="O107" i="11"/>
  <c r="P100" i="11"/>
  <c r="P107" i="11"/>
  <c r="U108" i="11"/>
  <c r="O103" i="11"/>
  <c r="M100" i="11"/>
  <c r="V107" i="11"/>
  <c r="R105" i="11"/>
  <c r="R103" i="11"/>
  <c r="N101" i="11"/>
  <c r="S108" i="11"/>
  <c r="S106" i="11"/>
  <c r="S104" i="11"/>
  <c r="O102" i="11"/>
  <c r="O100" i="11"/>
  <c r="N108" i="11"/>
  <c r="T105" i="11"/>
  <c r="T103" i="11"/>
  <c r="T101" i="11"/>
  <c r="S107" i="11"/>
  <c r="Q104" i="11"/>
  <c r="P108" i="11"/>
  <c r="P134" i="11"/>
  <c r="P130" i="11"/>
  <c r="T128" i="11"/>
  <c r="N127" i="11"/>
  <c r="Q135" i="11"/>
  <c r="U133" i="11"/>
  <c r="O132" i="11"/>
  <c r="S130" i="11"/>
  <c r="M129" i="11"/>
  <c r="Q127" i="11"/>
  <c r="V135" i="11"/>
  <c r="P135" i="11"/>
  <c r="T131" i="11"/>
  <c r="N130" i="11"/>
  <c r="R128" i="11"/>
  <c r="V126" i="11"/>
  <c r="T134" i="11"/>
  <c r="T135" i="11"/>
  <c r="P133" i="11"/>
  <c r="U134" i="11"/>
  <c r="O133" i="11"/>
  <c r="S131" i="11"/>
  <c r="M130" i="11"/>
  <c r="Q128" i="11"/>
  <c r="U126" i="11"/>
  <c r="S109" i="11"/>
  <c r="M106" i="11"/>
  <c r="S101" i="11"/>
  <c r="N109" i="11"/>
  <c r="T106" i="11"/>
  <c r="T104" i="11"/>
  <c r="V101" i="11"/>
  <c r="U109" i="11"/>
  <c r="U107" i="11"/>
  <c r="Q105" i="11"/>
  <c r="Q103" i="11"/>
  <c r="Q101" i="11"/>
  <c r="V108" i="11"/>
  <c r="V106" i="11"/>
  <c r="V104" i="11"/>
  <c r="R102" i="11"/>
  <c r="R100" i="11"/>
  <c r="Q106" i="11"/>
  <c r="M102" i="11"/>
  <c r="V131" i="11"/>
  <c r="R129" i="11"/>
  <c r="V127" i="11"/>
  <c r="P126" i="11"/>
  <c r="S134" i="11"/>
  <c r="M133" i="11"/>
  <c r="Q131" i="11"/>
  <c r="U129" i="11"/>
  <c r="O128" i="11"/>
  <c r="S126" i="11"/>
  <c r="T132" i="11"/>
  <c r="V132" i="11"/>
  <c r="V130" i="11"/>
  <c r="P129" i="11"/>
  <c r="T127" i="11"/>
  <c r="N126" i="11"/>
  <c r="P132" i="11"/>
  <c r="R134" i="11"/>
  <c r="S135" i="11"/>
  <c r="M134" i="11"/>
  <c r="Q132" i="11"/>
  <c r="U130" i="11"/>
  <c r="O129" i="11"/>
  <c r="S127" i="11"/>
  <c r="O87" i="11"/>
  <c r="S87" i="11"/>
  <c r="M88" i="11"/>
  <c r="Q88" i="11"/>
  <c r="U88" i="11"/>
  <c r="O89" i="11"/>
  <c r="S89" i="11"/>
  <c r="M90" i="11"/>
  <c r="Q90" i="11"/>
  <c r="U90" i="11"/>
  <c r="O91" i="11"/>
  <c r="S91" i="11"/>
  <c r="M92" i="11"/>
  <c r="Q92" i="11"/>
  <c r="U92" i="11"/>
  <c r="O93" i="11"/>
  <c r="S93" i="11"/>
  <c r="M94" i="11"/>
  <c r="Q94" i="11"/>
  <c r="U94" i="11"/>
  <c r="O95" i="11"/>
  <c r="S95" i="11"/>
  <c r="M96" i="11"/>
  <c r="Q96" i="11"/>
  <c r="U96" i="11"/>
  <c r="T87" i="11"/>
  <c r="P89" i="11"/>
  <c r="N90" i="11"/>
  <c r="V90" i="11"/>
  <c r="T91" i="11"/>
  <c r="R92" i="11"/>
  <c r="P93" i="11"/>
  <c r="N94" i="11"/>
  <c r="V94" i="11"/>
  <c r="T95" i="11"/>
  <c r="R96" i="11"/>
  <c r="N87" i="11"/>
  <c r="R87" i="11"/>
  <c r="V87" i="11"/>
  <c r="P88" i="11"/>
  <c r="T88" i="11"/>
  <c r="N89" i="11"/>
  <c r="R89" i="11"/>
  <c r="V89" i="11"/>
  <c r="P90" i="11"/>
  <c r="T90" i="11"/>
  <c r="N91" i="11"/>
  <c r="R91" i="11"/>
  <c r="V91" i="11"/>
  <c r="P92" i="11"/>
  <c r="T92" i="11"/>
  <c r="N93" i="11"/>
  <c r="R93" i="11"/>
  <c r="V93" i="11"/>
  <c r="P94" i="11"/>
  <c r="T94" i="11"/>
  <c r="N95" i="11"/>
  <c r="R95" i="11"/>
  <c r="V95" i="11"/>
  <c r="P96" i="11"/>
  <c r="T96" i="11"/>
  <c r="P87" i="11"/>
  <c r="N88" i="11"/>
  <c r="R88" i="11"/>
  <c r="V88" i="11"/>
  <c r="T89" i="11"/>
  <c r="R90" i="11"/>
  <c r="P91" i="11"/>
  <c r="N92" i="11"/>
  <c r="V92" i="11"/>
  <c r="T93" i="11"/>
  <c r="R94" i="11"/>
  <c r="P95" i="11"/>
  <c r="N96" i="11"/>
  <c r="V96" i="11"/>
  <c r="M87" i="11"/>
  <c r="Q87" i="11"/>
  <c r="U87" i="11"/>
  <c r="O88" i="11"/>
  <c r="S88" i="11"/>
  <c r="M89" i="11"/>
  <c r="Q89" i="11"/>
  <c r="U89" i="11"/>
  <c r="O90" i="11"/>
  <c r="S90" i="11"/>
  <c r="M91" i="11"/>
  <c r="Q91" i="11"/>
  <c r="U91" i="11"/>
  <c r="O92" i="11"/>
  <c r="S92" i="11"/>
  <c r="M93" i="11"/>
  <c r="Q93" i="11"/>
  <c r="U93" i="11"/>
  <c r="O94" i="11"/>
  <c r="S94" i="11"/>
  <c r="M95" i="11"/>
  <c r="Q95" i="11"/>
  <c r="U95" i="11"/>
  <c r="O96" i="11"/>
  <c r="S96" i="11"/>
  <c r="H144" i="11"/>
  <c r="E147" i="11"/>
  <c r="E143" i="11"/>
  <c r="C140" i="11"/>
  <c r="D145" i="11"/>
  <c r="F147" i="11"/>
  <c r="D148" i="11"/>
  <c r="J143" i="11"/>
  <c r="J139" i="11"/>
  <c r="G146" i="11"/>
  <c r="G144" i="11"/>
  <c r="K142" i="11"/>
  <c r="E141" i="11"/>
  <c r="I139" i="11"/>
  <c r="B148" i="11"/>
  <c r="F146" i="11"/>
  <c r="J144" i="11"/>
  <c r="D143" i="11"/>
  <c r="H141" i="11"/>
  <c r="B140" i="11"/>
  <c r="J147" i="11"/>
  <c r="D144" i="11"/>
  <c r="H140" i="11"/>
  <c r="K146" i="11"/>
  <c r="K147" i="11"/>
  <c r="E146" i="11"/>
  <c r="I144" i="11"/>
  <c r="C143" i="11"/>
  <c r="G141" i="11"/>
  <c r="K139" i="11"/>
  <c r="F145" i="11"/>
  <c r="J145" i="11"/>
  <c r="J141" i="11"/>
  <c r="C148" i="11"/>
  <c r="E145" i="11"/>
  <c r="I143" i="11"/>
  <c r="C142" i="11"/>
  <c r="G140" i="11"/>
  <c r="J148" i="11"/>
  <c r="D147" i="11"/>
  <c r="H145" i="11"/>
  <c r="B144" i="11"/>
  <c r="F142" i="11"/>
  <c r="J140" i="11"/>
  <c r="D139" i="11"/>
  <c r="D146" i="11"/>
  <c r="D142" i="11"/>
  <c r="G148" i="11"/>
  <c r="I148" i="11"/>
  <c r="C147" i="11"/>
  <c r="G145" i="11"/>
  <c r="K143" i="11"/>
  <c r="E142" i="11"/>
  <c r="I140" i="11"/>
  <c r="C139" i="11"/>
  <c r="D140" i="11"/>
  <c r="B141" i="11"/>
  <c r="K144" i="11"/>
  <c r="I141" i="11"/>
  <c r="F148" i="11"/>
  <c r="J146" i="11"/>
  <c r="H143" i="11"/>
  <c r="B142" i="11"/>
  <c r="F140" i="11"/>
  <c r="H148" i="11"/>
  <c r="B145" i="11"/>
  <c r="F141" i="11"/>
  <c r="I147" i="11"/>
  <c r="E148" i="11"/>
  <c r="I146" i="11"/>
  <c r="C145" i="11"/>
  <c r="G143" i="11"/>
  <c r="K141" i="11"/>
  <c r="E140" i="11"/>
  <c r="B139" i="11"/>
  <c r="M108" i="11"/>
  <c r="M104" i="11"/>
  <c r="O101" i="11"/>
  <c r="R109" i="11"/>
  <c r="R107" i="11"/>
  <c r="V105" i="11"/>
  <c r="P104" i="11"/>
  <c r="P102" i="11"/>
  <c r="T100" i="11"/>
  <c r="M109" i="11"/>
  <c r="Q107" i="11"/>
  <c r="U105" i="11"/>
  <c r="O104" i="11"/>
  <c r="S102" i="11"/>
  <c r="M101" i="11"/>
  <c r="P109" i="11"/>
  <c r="T107" i="11"/>
  <c r="N106" i="11"/>
  <c r="R104" i="11"/>
  <c r="V102" i="11"/>
  <c r="P101" i="11"/>
  <c r="Q108" i="11"/>
  <c r="S105" i="11"/>
  <c r="U102" i="11"/>
  <c r="B147" i="11"/>
  <c r="B143" i="11"/>
  <c r="K148" i="11"/>
  <c r="I145" i="11"/>
  <c r="C144" i="11"/>
  <c r="G142" i="11"/>
  <c r="K140" i="11"/>
  <c r="E139" i="11"/>
  <c r="H147" i="11"/>
  <c r="B146" i="11"/>
  <c r="F144" i="11"/>
  <c r="J142" i="11"/>
  <c r="D141" i="11"/>
  <c r="H139" i="11"/>
  <c r="H146" i="11"/>
  <c r="F143" i="11"/>
  <c r="F139" i="11"/>
  <c r="C146" i="11"/>
  <c r="G147" i="11"/>
  <c r="K145" i="11"/>
  <c r="E144" i="11"/>
  <c r="I142" i="11"/>
  <c r="C141" i="11"/>
  <c r="G139" i="11"/>
  <c r="A22" i="32"/>
  <c r="D22" i="32" s="1"/>
  <c r="A62" i="27"/>
  <c r="D62" i="27" s="1"/>
  <c r="A24" i="34"/>
  <c r="D24" i="34" s="1"/>
  <c r="B126" i="11"/>
  <c r="F126" i="11"/>
  <c r="J126" i="11"/>
  <c r="D127" i="11"/>
  <c r="H127" i="11"/>
  <c r="B128" i="11"/>
  <c r="F128" i="11"/>
  <c r="J128" i="11"/>
  <c r="D129" i="11"/>
  <c r="H129" i="11"/>
  <c r="B130" i="11"/>
  <c r="F130" i="11"/>
  <c r="J130" i="11"/>
  <c r="D131" i="11"/>
  <c r="H131" i="11"/>
  <c r="B132" i="11"/>
  <c r="F132" i="11"/>
  <c r="J132" i="11"/>
  <c r="D133" i="11"/>
  <c r="H133" i="11"/>
  <c r="B134" i="11"/>
  <c r="F134" i="11"/>
  <c r="J134" i="11"/>
  <c r="D135" i="11"/>
  <c r="H135" i="11"/>
  <c r="C126" i="11"/>
  <c r="G126" i="11"/>
  <c r="K126" i="11"/>
  <c r="E127" i="11"/>
  <c r="I127" i="11"/>
  <c r="C128" i="11"/>
  <c r="G128" i="11"/>
  <c r="K128" i="11"/>
  <c r="E129" i="11"/>
  <c r="I129" i="11"/>
  <c r="C130" i="11"/>
  <c r="G130" i="11"/>
  <c r="K130" i="11"/>
  <c r="E131" i="11"/>
  <c r="I131" i="11"/>
  <c r="C132" i="11"/>
  <c r="G132" i="11"/>
  <c r="K132" i="11"/>
  <c r="E133" i="11"/>
  <c r="I133" i="11"/>
  <c r="C134" i="11"/>
  <c r="G134" i="11"/>
  <c r="K134" i="11"/>
  <c r="E135" i="11"/>
  <c r="I135" i="11"/>
  <c r="J135" i="11"/>
  <c r="E126" i="11"/>
  <c r="I126" i="11"/>
  <c r="C127" i="11"/>
  <c r="G127" i="11"/>
  <c r="K127" i="11"/>
  <c r="E128" i="11"/>
  <c r="I128" i="11"/>
  <c r="C129" i="11"/>
  <c r="G129" i="11"/>
  <c r="K129" i="11"/>
  <c r="E130" i="11"/>
  <c r="I130" i="11"/>
  <c r="C131" i="11"/>
  <c r="G131" i="11"/>
  <c r="K131" i="11"/>
  <c r="E132" i="11"/>
  <c r="I132" i="11"/>
  <c r="C133" i="11"/>
  <c r="G133" i="11"/>
  <c r="K133" i="11"/>
  <c r="E134" i="11"/>
  <c r="I134" i="11"/>
  <c r="C135" i="11"/>
  <c r="G135" i="11"/>
  <c r="K135" i="11"/>
  <c r="D126" i="11"/>
  <c r="H126" i="11"/>
  <c r="B127" i="11"/>
  <c r="F127" i="11"/>
  <c r="J127" i="11"/>
  <c r="D128" i="11"/>
  <c r="H128" i="11"/>
  <c r="B129" i="11"/>
  <c r="F129" i="11"/>
  <c r="J129" i="11"/>
  <c r="D130" i="11"/>
  <c r="H130" i="11"/>
  <c r="B131" i="11"/>
  <c r="F131" i="11"/>
  <c r="J131" i="11"/>
  <c r="D132" i="11"/>
  <c r="H132" i="11"/>
  <c r="B133" i="11"/>
  <c r="F133" i="11"/>
  <c r="J133" i="11"/>
  <c r="D134" i="11"/>
  <c r="H134" i="11"/>
  <c r="B135" i="11"/>
  <c r="F135" i="11"/>
  <c r="B113" i="11"/>
  <c r="F113" i="11"/>
  <c r="J113" i="11"/>
  <c r="D114" i="11"/>
  <c r="H114" i="11"/>
  <c r="B115" i="11"/>
  <c r="F115" i="11"/>
  <c r="J115" i="11"/>
  <c r="D116" i="11"/>
  <c r="H116" i="11"/>
  <c r="B117" i="11"/>
  <c r="F117" i="11"/>
  <c r="J117" i="11"/>
  <c r="D118" i="11"/>
  <c r="H118" i="11"/>
  <c r="B119" i="11"/>
  <c r="F119" i="11"/>
  <c r="J119" i="11"/>
  <c r="D120" i="11"/>
  <c r="H120" i="11"/>
  <c r="B121" i="11"/>
  <c r="F121" i="11"/>
  <c r="J121" i="11"/>
  <c r="D122" i="11"/>
  <c r="H122" i="11"/>
  <c r="C113" i="11"/>
  <c r="G113" i="11"/>
  <c r="K113" i="11"/>
  <c r="E114" i="11"/>
  <c r="I114" i="11"/>
  <c r="C115" i="11"/>
  <c r="G115" i="11"/>
  <c r="K115" i="11"/>
  <c r="E116" i="11"/>
  <c r="I116" i="11"/>
  <c r="C117" i="11"/>
  <c r="G117" i="11"/>
  <c r="K117" i="11"/>
  <c r="E118" i="11"/>
  <c r="I118" i="11"/>
  <c r="C119" i="11"/>
  <c r="G119" i="11"/>
  <c r="K119" i="11"/>
  <c r="E120" i="11"/>
  <c r="I120" i="11"/>
  <c r="C121" i="11"/>
  <c r="G121" i="11"/>
  <c r="K121" i="11"/>
  <c r="E122" i="11"/>
  <c r="I122" i="11"/>
  <c r="E113" i="11"/>
  <c r="I113" i="11"/>
  <c r="C114" i="11"/>
  <c r="G114" i="11"/>
  <c r="K114" i="11"/>
  <c r="E115" i="11"/>
  <c r="I115" i="11"/>
  <c r="C116" i="11"/>
  <c r="G116" i="11"/>
  <c r="K116" i="11"/>
  <c r="E117" i="11"/>
  <c r="I117" i="11"/>
  <c r="C118" i="11"/>
  <c r="G118" i="11"/>
  <c r="K118" i="11"/>
  <c r="E119" i="11"/>
  <c r="I119" i="11"/>
  <c r="C120" i="11"/>
  <c r="G120" i="11"/>
  <c r="K120" i="11"/>
  <c r="E121" i="11"/>
  <c r="I121" i="11"/>
  <c r="C122" i="11"/>
  <c r="G122" i="11"/>
  <c r="K122" i="11"/>
  <c r="D113" i="11"/>
  <c r="H113" i="11"/>
  <c r="B114" i="11"/>
  <c r="F114" i="11"/>
  <c r="J114" i="11"/>
  <c r="D115" i="11"/>
  <c r="H115" i="11"/>
  <c r="B116" i="11"/>
  <c r="F116" i="11"/>
  <c r="J116" i="11"/>
  <c r="D117" i="11"/>
  <c r="H117" i="11"/>
  <c r="B118" i="11"/>
  <c r="F118" i="11"/>
  <c r="J118" i="11"/>
  <c r="D119" i="11"/>
  <c r="H119" i="11"/>
  <c r="B120" i="11"/>
  <c r="F120" i="11"/>
  <c r="J120" i="11"/>
  <c r="D121" i="11"/>
  <c r="H121" i="11"/>
  <c r="B122" i="11"/>
  <c r="F122" i="11"/>
  <c r="J122" i="11"/>
  <c r="B100" i="11"/>
  <c r="F100" i="11"/>
  <c r="J100" i="11"/>
  <c r="D101" i="11"/>
  <c r="H101" i="11"/>
  <c r="B102" i="11"/>
  <c r="F102" i="11"/>
  <c r="J102" i="11"/>
  <c r="D103" i="11"/>
  <c r="H103" i="11"/>
  <c r="B104" i="11"/>
  <c r="F104" i="11"/>
  <c r="J104" i="11"/>
  <c r="D105" i="11"/>
  <c r="H105" i="11"/>
  <c r="B106" i="11"/>
  <c r="F106" i="11"/>
  <c r="J106" i="11"/>
  <c r="D107" i="11"/>
  <c r="H107" i="11"/>
  <c r="B108" i="11"/>
  <c r="F108" i="11"/>
  <c r="J108" i="11"/>
  <c r="D109" i="11"/>
  <c r="H109" i="11"/>
  <c r="C100" i="11"/>
  <c r="G100" i="11"/>
  <c r="K100" i="11"/>
  <c r="E101" i="11"/>
  <c r="I101" i="11"/>
  <c r="C102" i="11"/>
  <c r="G102" i="11"/>
  <c r="K102" i="11"/>
  <c r="E103" i="11"/>
  <c r="I103" i="11"/>
  <c r="C104" i="11"/>
  <c r="G104" i="11"/>
  <c r="K104" i="11"/>
  <c r="E105" i="11"/>
  <c r="I105" i="11"/>
  <c r="C106" i="11"/>
  <c r="G106" i="11"/>
  <c r="K106" i="11"/>
  <c r="E107" i="11"/>
  <c r="I107" i="11"/>
  <c r="C108" i="11"/>
  <c r="G108" i="11"/>
  <c r="K108" i="11"/>
  <c r="E109" i="11"/>
  <c r="I109" i="11"/>
  <c r="E100" i="11"/>
  <c r="I100" i="11"/>
  <c r="C101" i="11"/>
  <c r="G101" i="11"/>
  <c r="K101" i="11"/>
  <c r="E102" i="11"/>
  <c r="I102" i="11"/>
  <c r="C103" i="11"/>
  <c r="G103" i="11"/>
  <c r="K103" i="11"/>
  <c r="E104" i="11"/>
  <c r="I104" i="11"/>
  <c r="C105" i="11"/>
  <c r="G105" i="11"/>
  <c r="K105" i="11"/>
  <c r="E106" i="11"/>
  <c r="I106" i="11"/>
  <c r="C107" i="11"/>
  <c r="G107" i="11"/>
  <c r="K107" i="11"/>
  <c r="E108" i="11"/>
  <c r="I108" i="11"/>
  <c r="C109" i="11"/>
  <c r="G109" i="11"/>
  <c r="K109" i="11"/>
  <c r="D100" i="11"/>
  <c r="H100" i="11"/>
  <c r="B101" i="11"/>
  <c r="F101" i="11"/>
  <c r="J101" i="11"/>
  <c r="D102" i="11"/>
  <c r="H102" i="11"/>
  <c r="B103" i="11"/>
  <c r="F103" i="11"/>
  <c r="J103" i="11"/>
  <c r="D104" i="11"/>
  <c r="H104" i="11"/>
  <c r="B105" i="11"/>
  <c r="F105" i="11"/>
  <c r="J105" i="11"/>
  <c r="D106" i="11"/>
  <c r="H106" i="11"/>
  <c r="B107" i="11"/>
  <c r="F107" i="11"/>
  <c r="J107" i="11"/>
  <c r="D108" i="11"/>
  <c r="H108" i="11"/>
  <c r="B109" i="11"/>
  <c r="F109" i="11"/>
  <c r="J109" i="11"/>
  <c r="B87" i="11"/>
  <c r="F87" i="11"/>
  <c r="J87" i="11"/>
  <c r="D88" i="11"/>
  <c r="H88" i="11"/>
  <c r="B89" i="11"/>
  <c r="F89" i="11"/>
  <c r="J89" i="11"/>
  <c r="D90" i="11"/>
  <c r="H90" i="11"/>
  <c r="B91" i="11"/>
  <c r="F91" i="11"/>
  <c r="J91" i="11"/>
  <c r="D92" i="11"/>
  <c r="H92" i="11"/>
  <c r="B93" i="11"/>
  <c r="F93" i="11"/>
  <c r="J93" i="11"/>
  <c r="D94" i="11"/>
  <c r="H94" i="11"/>
  <c r="B95" i="11"/>
  <c r="F95" i="11"/>
  <c r="J95" i="11"/>
  <c r="D96" i="11"/>
  <c r="H96" i="11"/>
  <c r="I94" i="11"/>
  <c r="G95" i="11"/>
  <c r="E96" i="11"/>
  <c r="E93" i="11"/>
  <c r="K94" i="11"/>
  <c r="C96" i="11"/>
  <c r="C87" i="11"/>
  <c r="G87" i="11"/>
  <c r="K87" i="11"/>
  <c r="E88" i="11"/>
  <c r="I88" i="11"/>
  <c r="C89" i="11"/>
  <c r="G89" i="11"/>
  <c r="K89" i="11"/>
  <c r="E90" i="11"/>
  <c r="I90" i="11"/>
  <c r="C91" i="11"/>
  <c r="G91" i="11"/>
  <c r="K91" i="11"/>
  <c r="E92" i="11"/>
  <c r="I92" i="11"/>
  <c r="C93" i="11"/>
  <c r="G93" i="11"/>
  <c r="K93" i="11"/>
  <c r="E94" i="11"/>
  <c r="C95" i="11"/>
  <c r="K95" i="11"/>
  <c r="I96" i="11"/>
  <c r="C94" i="11"/>
  <c r="E95" i="11"/>
  <c r="K96" i="11"/>
  <c r="D87" i="11"/>
  <c r="H87" i="11"/>
  <c r="B88" i="11"/>
  <c r="F88" i="11"/>
  <c r="J88" i="11"/>
  <c r="D89" i="11"/>
  <c r="H89" i="11"/>
  <c r="B90" i="11"/>
  <c r="F90" i="11"/>
  <c r="J90" i="11"/>
  <c r="D91" i="11"/>
  <c r="H91" i="11"/>
  <c r="B92" i="11"/>
  <c r="F92" i="11"/>
  <c r="J92" i="11"/>
  <c r="D93" i="11"/>
  <c r="H93" i="11"/>
  <c r="B94" i="11"/>
  <c r="F94" i="11"/>
  <c r="J94" i="11"/>
  <c r="D95" i="11"/>
  <c r="H95" i="11"/>
  <c r="B96" i="11"/>
  <c r="F96" i="11"/>
  <c r="J96" i="11"/>
  <c r="E87" i="11"/>
  <c r="I87" i="11"/>
  <c r="C88" i="11"/>
  <c r="G88" i="11"/>
  <c r="K88" i="11"/>
  <c r="E89" i="11"/>
  <c r="I89" i="11"/>
  <c r="C90" i="11"/>
  <c r="G90" i="11"/>
  <c r="K90" i="11"/>
  <c r="E91" i="11"/>
  <c r="I91" i="11"/>
  <c r="C92" i="11"/>
  <c r="G92" i="11"/>
  <c r="K92" i="11"/>
  <c r="I93" i="11"/>
  <c r="G94" i="11"/>
  <c r="I95" i="11"/>
  <c r="G96" i="11"/>
  <c r="N74" i="11"/>
  <c r="R74" i="11"/>
  <c r="V74" i="11"/>
  <c r="P75" i="11"/>
  <c r="T75" i="11"/>
  <c r="N76" i="11"/>
  <c r="R76" i="11"/>
  <c r="V76" i="11"/>
  <c r="P77" i="11"/>
  <c r="T77" i="11"/>
  <c r="N78" i="11"/>
  <c r="R78" i="11"/>
  <c r="V78" i="11"/>
  <c r="P79" i="11"/>
  <c r="T79" i="11"/>
  <c r="N80" i="11"/>
  <c r="R80" i="11"/>
  <c r="V80" i="11"/>
  <c r="P81" i="11"/>
  <c r="T81" i="11"/>
  <c r="N82" i="11"/>
  <c r="R82" i="11"/>
  <c r="V82" i="11"/>
  <c r="P83" i="11"/>
  <c r="T83" i="11"/>
  <c r="M81" i="11"/>
  <c r="O82" i="11"/>
  <c r="M83" i="11"/>
  <c r="U83" i="11"/>
  <c r="P74" i="11"/>
  <c r="N75" i="11"/>
  <c r="V75" i="11"/>
  <c r="T76" i="11"/>
  <c r="R77" i="11"/>
  <c r="P78" i="11"/>
  <c r="N79" i="11"/>
  <c r="V79" i="11"/>
  <c r="T80" i="11"/>
  <c r="R81" i="11"/>
  <c r="P82" i="11"/>
  <c r="N83" i="11"/>
  <c r="V83" i="11"/>
  <c r="Q74" i="11"/>
  <c r="U74" i="11"/>
  <c r="S75" i="11"/>
  <c r="M76" i="11"/>
  <c r="U76" i="11"/>
  <c r="S77" i="11"/>
  <c r="Q78" i="11"/>
  <c r="O79" i="11"/>
  <c r="M80" i="11"/>
  <c r="U80" i="11"/>
  <c r="S81" i="11"/>
  <c r="Q82" i="11"/>
  <c r="O83" i="11"/>
  <c r="O74" i="11"/>
  <c r="S74" i="11"/>
  <c r="M75" i="11"/>
  <c r="Q75" i="11"/>
  <c r="U75" i="11"/>
  <c r="O76" i="11"/>
  <c r="S76" i="11"/>
  <c r="M77" i="11"/>
  <c r="Q77" i="11"/>
  <c r="U77" i="11"/>
  <c r="O78" i="11"/>
  <c r="S78" i="11"/>
  <c r="M79" i="11"/>
  <c r="Q79" i="11"/>
  <c r="U79" i="11"/>
  <c r="O80" i="11"/>
  <c r="S80" i="11"/>
  <c r="Q81" i="11"/>
  <c r="U81" i="11"/>
  <c r="S82" i="11"/>
  <c r="Q83" i="11"/>
  <c r="T74" i="11"/>
  <c r="R75" i="11"/>
  <c r="P76" i="11"/>
  <c r="N77" i="11"/>
  <c r="V77" i="11"/>
  <c r="T78" i="11"/>
  <c r="R79" i="11"/>
  <c r="P80" i="11"/>
  <c r="N81" i="11"/>
  <c r="V81" i="11"/>
  <c r="T82" i="11"/>
  <c r="R83" i="11"/>
  <c r="M74" i="11"/>
  <c r="O75" i="11"/>
  <c r="Q76" i="11"/>
  <c r="O77" i="11"/>
  <c r="M78" i="11"/>
  <c r="U78" i="11"/>
  <c r="S79" i="11"/>
  <c r="Q80" i="11"/>
  <c r="O81" i="11"/>
  <c r="M82" i="11"/>
  <c r="U82" i="11"/>
  <c r="S83" i="11"/>
  <c r="M99" i="39"/>
  <c r="M94" i="40"/>
  <c r="M97" i="37"/>
  <c r="M94" i="36"/>
  <c r="M98" i="41"/>
  <c r="M99" i="36"/>
  <c r="M96" i="37"/>
  <c r="M94" i="43"/>
  <c r="M96" i="36"/>
  <c r="M100" i="39"/>
  <c r="M94" i="44"/>
  <c r="M95" i="43"/>
  <c r="M99" i="44"/>
  <c r="M97" i="44"/>
  <c r="M96" i="43"/>
  <c r="M97" i="43"/>
  <c r="M94" i="42"/>
  <c r="M98" i="42"/>
  <c r="M96" i="41"/>
  <c r="M97" i="39"/>
  <c r="M98" i="37"/>
  <c r="M95" i="35"/>
  <c r="M99" i="35"/>
  <c r="M97" i="35"/>
  <c r="M96" i="35"/>
  <c r="M96" i="42"/>
  <c r="M94" i="41"/>
  <c r="M100" i="40"/>
  <c r="M94" i="37"/>
  <c r="M98" i="44"/>
  <c r="M97" i="40"/>
  <c r="M96" i="40"/>
  <c r="M98" i="39"/>
  <c r="M97" i="36"/>
  <c r="M100" i="35"/>
  <c r="M95" i="38"/>
  <c r="M100" i="42"/>
  <c r="M99" i="40"/>
  <c r="M95" i="36"/>
  <c r="M96" i="44"/>
  <c r="M94" i="39"/>
  <c r="M94" i="38"/>
  <c r="M100" i="43"/>
  <c r="M95" i="40"/>
  <c r="M100" i="36"/>
  <c r="M99" i="37"/>
  <c r="M97" i="38"/>
  <c r="M95" i="39"/>
  <c r="M95" i="44"/>
  <c r="M100" i="44"/>
  <c r="M96" i="39"/>
  <c r="M97" i="42"/>
  <c r="M98" i="43"/>
  <c r="M95" i="41"/>
  <c r="M98" i="40"/>
  <c r="M99" i="42"/>
  <c r="M97" i="41"/>
  <c r="M98" i="36"/>
  <c r="M99" i="41"/>
  <c r="M100" i="38"/>
  <c r="M98" i="38"/>
  <c r="M94" i="35"/>
  <c r="M100" i="37"/>
  <c r="M95" i="42"/>
  <c r="M100" i="41"/>
  <c r="M95" i="37"/>
  <c r="M98" i="35"/>
  <c r="M96" i="38"/>
  <c r="M99" i="38"/>
  <c r="M99" i="43"/>
  <c r="M93" i="44"/>
  <c r="M93" i="43"/>
  <c r="M92" i="44"/>
  <c r="M91" i="44"/>
  <c r="M93" i="41"/>
  <c r="M91" i="43"/>
  <c r="M92" i="43"/>
  <c r="M92" i="42"/>
  <c r="M93" i="42"/>
  <c r="M91" i="42"/>
  <c r="M92" i="41"/>
  <c r="M91" i="41"/>
  <c r="M92" i="38"/>
  <c r="M91" i="40"/>
  <c r="M93" i="40"/>
  <c r="M92" i="40"/>
  <c r="M93" i="39"/>
  <c r="M92" i="39"/>
  <c r="M91" i="39"/>
  <c r="M93" i="38"/>
  <c r="M91" i="38"/>
  <c r="M92" i="37"/>
  <c r="M91" i="37"/>
  <c r="M93" i="37"/>
  <c r="M93" i="36"/>
  <c r="M91" i="36"/>
  <c r="M92" i="36"/>
  <c r="M92" i="35"/>
  <c r="M91" i="35"/>
  <c r="M93" i="35"/>
  <c r="C77" i="30" a="1"/>
  <c r="J77" i="30" s="1"/>
  <c r="A30" i="29"/>
  <c r="D30" i="29" s="1"/>
  <c r="C77" i="28" a="1"/>
  <c r="E77" i="28" s="1"/>
  <c r="C77" i="29" a="1"/>
  <c r="H77" i="29" s="1"/>
  <c r="A22" i="29"/>
  <c r="D22" i="29" s="1"/>
  <c r="H53" i="29"/>
  <c r="C77" i="33" a="1"/>
  <c r="J77" i="33" s="1"/>
  <c r="H33" i="29"/>
  <c r="A64" i="33"/>
  <c r="D64" i="33" s="1"/>
  <c r="H39" i="34"/>
  <c r="H35" i="34"/>
  <c r="H30" i="34"/>
  <c r="H41" i="34"/>
  <c r="H37" i="34"/>
  <c r="H46" i="34"/>
  <c r="H44" i="34"/>
  <c r="H32" i="34"/>
  <c r="H26" i="34"/>
  <c r="H63" i="34"/>
  <c r="H61" i="34"/>
  <c r="H59" i="34"/>
  <c r="H57" i="34"/>
  <c r="H55" i="34"/>
  <c r="H53" i="34"/>
  <c r="H51" i="34"/>
  <c r="H49" i="34"/>
  <c r="C77" i="34" a="1"/>
  <c r="A22" i="34"/>
  <c r="D22" i="34" s="1"/>
  <c r="H29" i="34"/>
  <c r="H34" i="34"/>
  <c r="H43" i="34"/>
  <c r="H31" i="34"/>
  <c r="H25" i="34"/>
  <c r="H40" i="34"/>
  <c r="H36" i="34"/>
  <c r="H47" i="34"/>
  <c r="H45" i="34"/>
  <c r="H33" i="34"/>
  <c r="H27" i="34"/>
  <c r="H48" i="34"/>
  <c r="H42" i="34"/>
  <c r="H38" i="34"/>
  <c r="H64" i="34"/>
  <c r="H65" i="34"/>
  <c r="H62" i="34"/>
  <c r="H60" i="34"/>
  <c r="H58" i="34"/>
  <c r="H56" i="34"/>
  <c r="H54" i="34"/>
  <c r="H52" i="34"/>
  <c r="H50" i="34"/>
  <c r="A65" i="34"/>
  <c r="D65" i="34" s="1"/>
  <c r="A62" i="34"/>
  <c r="D62" i="34" s="1"/>
  <c r="A60" i="34"/>
  <c r="D60" i="34" s="1"/>
  <c r="A58" i="34"/>
  <c r="D58" i="34" s="1"/>
  <c r="A56" i="34"/>
  <c r="D56" i="34" s="1"/>
  <c r="A54" i="34"/>
  <c r="D54" i="34" s="1"/>
  <c r="A52" i="34"/>
  <c r="D52" i="34" s="1"/>
  <c r="A50" i="34"/>
  <c r="D50" i="34" s="1"/>
  <c r="A48" i="34"/>
  <c r="D48" i="34" s="1"/>
  <c r="A46" i="34"/>
  <c r="D46" i="34" s="1"/>
  <c r="A44" i="34"/>
  <c r="D44" i="34" s="1"/>
  <c r="A42" i="34"/>
  <c r="D42" i="34" s="1"/>
  <c r="A40" i="34"/>
  <c r="D40" i="34" s="1"/>
  <c r="A38" i="34"/>
  <c r="D38" i="34" s="1"/>
  <c r="A36" i="34"/>
  <c r="D36" i="34" s="1"/>
  <c r="A34" i="34"/>
  <c r="D34" i="34" s="1"/>
  <c r="A32" i="34"/>
  <c r="D32" i="34" s="1"/>
  <c r="A30" i="34"/>
  <c r="D30" i="34" s="1"/>
  <c r="A28" i="34"/>
  <c r="D28" i="34" s="1"/>
  <c r="A26" i="34"/>
  <c r="D26" i="34" s="1"/>
  <c r="A64" i="34"/>
  <c r="D64" i="34" s="1"/>
  <c r="A63" i="34"/>
  <c r="D63" i="34" s="1"/>
  <c r="A61" i="34"/>
  <c r="D61" i="34" s="1"/>
  <c r="A59" i="34"/>
  <c r="D59" i="34" s="1"/>
  <c r="A57" i="34"/>
  <c r="D57" i="34" s="1"/>
  <c r="A55" i="34"/>
  <c r="D55" i="34" s="1"/>
  <c r="A53" i="34"/>
  <c r="D53" i="34" s="1"/>
  <c r="A51" i="34"/>
  <c r="D51" i="34" s="1"/>
  <c r="A49" i="34"/>
  <c r="D49" i="34" s="1"/>
  <c r="A47" i="34"/>
  <c r="D47" i="34" s="1"/>
  <c r="A45" i="34"/>
  <c r="D45" i="34" s="1"/>
  <c r="A43" i="34"/>
  <c r="D43" i="34" s="1"/>
  <c r="A41" i="34"/>
  <c r="D41" i="34" s="1"/>
  <c r="A39" i="34"/>
  <c r="D39" i="34" s="1"/>
  <c r="A37" i="34"/>
  <c r="D37" i="34" s="1"/>
  <c r="A35" i="34"/>
  <c r="D35" i="34" s="1"/>
  <c r="A33" i="34"/>
  <c r="D33" i="34" s="1"/>
  <c r="A31" i="34"/>
  <c r="D31" i="34" s="1"/>
  <c r="A29" i="34"/>
  <c r="D29" i="34" s="1"/>
  <c r="A27" i="34"/>
  <c r="D27" i="34" s="1"/>
  <c r="A21" i="34"/>
  <c r="H22" i="34"/>
  <c r="A23" i="34"/>
  <c r="D23" i="34" s="1"/>
  <c r="H24" i="34"/>
  <c r="A25" i="34"/>
  <c r="D25" i="34" s="1"/>
  <c r="H29" i="33"/>
  <c r="H23" i="33"/>
  <c r="H34" i="33"/>
  <c r="H43" i="33"/>
  <c r="H31" i="33"/>
  <c r="H25" i="33"/>
  <c r="H40" i="33"/>
  <c r="H36" i="33"/>
  <c r="H47" i="33"/>
  <c r="H45" i="33"/>
  <c r="H33" i="33"/>
  <c r="H27" i="33"/>
  <c r="H48" i="33"/>
  <c r="H42" i="33"/>
  <c r="H38" i="33"/>
  <c r="H64" i="33"/>
  <c r="H65" i="33"/>
  <c r="H62" i="33"/>
  <c r="H60" i="33"/>
  <c r="H58" i="33"/>
  <c r="H56" i="33"/>
  <c r="H54" i="33"/>
  <c r="H52" i="33"/>
  <c r="H50" i="33"/>
  <c r="A65" i="33"/>
  <c r="D65" i="33" s="1"/>
  <c r="A62" i="33"/>
  <c r="D62" i="33" s="1"/>
  <c r="A60" i="33"/>
  <c r="D60" i="33" s="1"/>
  <c r="A58" i="33"/>
  <c r="D58" i="33" s="1"/>
  <c r="A56" i="33"/>
  <c r="D56" i="33" s="1"/>
  <c r="A54" i="33"/>
  <c r="D54" i="33" s="1"/>
  <c r="A52" i="33"/>
  <c r="D52" i="33" s="1"/>
  <c r="A50" i="33"/>
  <c r="D50" i="33" s="1"/>
  <c r="A48" i="33"/>
  <c r="D48" i="33" s="1"/>
  <c r="A46" i="33"/>
  <c r="D46" i="33" s="1"/>
  <c r="A44" i="33"/>
  <c r="D44" i="33" s="1"/>
  <c r="A42" i="33"/>
  <c r="D42" i="33" s="1"/>
  <c r="A40" i="33"/>
  <c r="D40" i="33" s="1"/>
  <c r="A38" i="33"/>
  <c r="D38" i="33" s="1"/>
  <c r="A36" i="33"/>
  <c r="D36" i="33" s="1"/>
  <c r="A34" i="33"/>
  <c r="D34" i="33" s="1"/>
  <c r="A32" i="33"/>
  <c r="D32" i="33" s="1"/>
  <c r="A30" i="33"/>
  <c r="D30" i="33" s="1"/>
  <c r="A28" i="33"/>
  <c r="D28" i="33" s="1"/>
  <c r="A26" i="33"/>
  <c r="D26" i="33" s="1"/>
  <c r="A24" i="33"/>
  <c r="D24" i="33" s="1"/>
  <c r="A22" i="33"/>
  <c r="D22" i="33" s="1"/>
  <c r="A61" i="33"/>
  <c r="D61" i="33" s="1"/>
  <c r="A59" i="33"/>
  <c r="D59" i="33" s="1"/>
  <c r="A57" i="33"/>
  <c r="D57" i="33" s="1"/>
  <c r="A55" i="33"/>
  <c r="D55" i="33" s="1"/>
  <c r="A53" i="33"/>
  <c r="D53" i="33" s="1"/>
  <c r="A51" i="33"/>
  <c r="D51" i="33" s="1"/>
  <c r="A49" i="33"/>
  <c r="D49" i="33" s="1"/>
  <c r="A47" i="33"/>
  <c r="D47" i="33" s="1"/>
  <c r="A45" i="33"/>
  <c r="D45" i="33" s="1"/>
  <c r="A43" i="33"/>
  <c r="D43" i="33" s="1"/>
  <c r="A41" i="33"/>
  <c r="D41" i="33" s="1"/>
  <c r="A39" i="33"/>
  <c r="D39" i="33" s="1"/>
  <c r="A37" i="33"/>
  <c r="D37" i="33" s="1"/>
  <c r="A35" i="33"/>
  <c r="D35" i="33" s="1"/>
  <c r="A33" i="33"/>
  <c r="D33" i="33" s="1"/>
  <c r="A31" i="33"/>
  <c r="D31" i="33" s="1"/>
  <c r="A29" i="33"/>
  <c r="D29" i="33" s="1"/>
  <c r="A27" i="33"/>
  <c r="D27" i="33" s="1"/>
  <c r="A25" i="33"/>
  <c r="D25" i="33" s="1"/>
  <c r="A23" i="33"/>
  <c r="D23" i="33" s="1"/>
  <c r="A21" i="33"/>
  <c r="D21" i="33"/>
  <c r="A63" i="33"/>
  <c r="D63" i="33" s="1"/>
  <c r="H28" i="33"/>
  <c r="H22" i="33"/>
  <c r="H39" i="33"/>
  <c r="H35" i="33"/>
  <c r="H30" i="33"/>
  <c r="H24" i="33"/>
  <c r="H41" i="33"/>
  <c r="H37" i="33"/>
  <c r="H46" i="33"/>
  <c r="H44" i="33"/>
  <c r="H32" i="33"/>
  <c r="H26" i="33"/>
  <c r="H61" i="33"/>
  <c r="H59" i="33"/>
  <c r="H57" i="33"/>
  <c r="H55" i="33"/>
  <c r="H53" i="33"/>
  <c r="H51" i="33"/>
  <c r="H49" i="33"/>
  <c r="H63" i="33"/>
  <c r="H29" i="32"/>
  <c r="H34" i="32"/>
  <c r="H64" i="32"/>
  <c r="H65" i="32"/>
  <c r="H62" i="32"/>
  <c r="H60" i="32"/>
  <c r="H58" i="32"/>
  <c r="H56" i="32"/>
  <c r="H54" i="32"/>
  <c r="H52" i="32"/>
  <c r="H50" i="32"/>
  <c r="C77" i="32" a="1"/>
  <c r="H23" i="32"/>
  <c r="H47" i="32"/>
  <c r="H45" i="32"/>
  <c r="H33" i="32"/>
  <c r="H27" i="32"/>
  <c r="H48" i="32"/>
  <c r="H42" i="32"/>
  <c r="H38" i="32"/>
  <c r="A65" i="32"/>
  <c r="D65" i="32" s="1"/>
  <c r="A62" i="32"/>
  <c r="D62" i="32" s="1"/>
  <c r="A60" i="32"/>
  <c r="D60" i="32" s="1"/>
  <c r="A58" i="32"/>
  <c r="D58" i="32" s="1"/>
  <c r="A56" i="32"/>
  <c r="D56" i="32" s="1"/>
  <c r="A54" i="32"/>
  <c r="D54" i="32" s="1"/>
  <c r="A52" i="32"/>
  <c r="D52" i="32" s="1"/>
  <c r="A50" i="32"/>
  <c r="D50" i="32" s="1"/>
  <c r="A48" i="32"/>
  <c r="D48" i="32" s="1"/>
  <c r="A46" i="32"/>
  <c r="D46" i="32" s="1"/>
  <c r="A44" i="32"/>
  <c r="D44" i="32" s="1"/>
  <c r="A42" i="32"/>
  <c r="D42" i="32" s="1"/>
  <c r="A40" i="32"/>
  <c r="D40" i="32" s="1"/>
  <c r="A38" i="32"/>
  <c r="D38" i="32" s="1"/>
  <c r="A36" i="32"/>
  <c r="D36" i="32" s="1"/>
  <c r="A34" i="32"/>
  <c r="D34" i="32" s="1"/>
  <c r="A32" i="32"/>
  <c r="D32" i="32" s="1"/>
  <c r="A30" i="32"/>
  <c r="D30" i="32" s="1"/>
  <c r="A28" i="32"/>
  <c r="D28" i="32" s="1"/>
  <c r="A26" i="32"/>
  <c r="D26" i="32" s="1"/>
  <c r="A24" i="32"/>
  <c r="D24" i="32" s="1"/>
  <c r="A64" i="32"/>
  <c r="D64" i="32" s="1"/>
  <c r="A63" i="32"/>
  <c r="D63" i="32" s="1"/>
  <c r="A61" i="32"/>
  <c r="D61" i="32" s="1"/>
  <c r="A59" i="32"/>
  <c r="D59" i="32" s="1"/>
  <c r="A57" i="32"/>
  <c r="D57" i="32" s="1"/>
  <c r="A55" i="32"/>
  <c r="D55" i="32" s="1"/>
  <c r="A53" i="32"/>
  <c r="D53" i="32" s="1"/>
  <c r="A51" i="32"/>
  <c r="D51" i="32" s="1"/>
  <c r="A49" i="32"/>
  <c r="D49" i="32" s="1"/>
  <c r="A47" i="32"/>
  <c r="D47" i="32" s="1"/>
  <c r="A45" i="32"/>
  <c r="D45" i="32" s="1"/>
  <c r="A43" i="32"/>
  <c r="D43" i="32" s="1"/>
  <c r="A41" i="32"/>
  <c r="D41" i="32" s="1"/>
  <c r="A39" i="32"/>
  <c r="D39" i="32" s="1"/>
  <c r="A37" i="32"/>
  <c r="D37" i="32" s="1"/>
  <c r="A35" i="32"/>
  <c r="D35" i="32" s="1"/>
  <c r="A33" i="32"/>
  <c r="D33" i="32" s="1"/>
  <c r="A31" i="32"/>
  <c r="D31" i="32" s="1"/>
  <c r="A29" i="32"/>
  <c r="D29" i="32" s="1"/>
  <c r="A27" i="32"/>
  <c r="D27" i="32" s="1"/>
  <c r="A25" i="32"/>
  <c r="D25" i="32" s="1"/>
  <c r="A21" i="32"/>
  <c r="H22" i="32"/>
  <c r="A23" i="32"/>
  <c r="D23" i="32" s="1"/>
  <c r="H43" i="32"/>
  <c r="H31" i="32"/>
  <c r="H25" i="32"/>
  <c r="H40" i="32"/>
  <c r="H36" i="32"/>
  <c r="H39" i="32"/>
  <c r="H35" i="32"/>
  <c r="H30" i="32"/>
  <c r="H24" i="32"/>
  <c r="H41" i="32"/>
  <c r="H37" i="32"/>
  <c r="H46" i="32"/>
  <c r="H44" i="32"/>
  <c r="H32" i="32"/>
  <c r="H26" i="32"/>
  <c r="H63" i="32"/>
  <c r="H61" i="32"/>
  <c r="H59" i="32"/>
  <c r="H57" i="32"/>
  <c r="H55" i="32"/>
  <c r="H53" i="32"/>
  <c r="H51" i="32"/>
  <c r="H49" i="32"/>
  <c r="D21" i="32"/>
  <c r="H34" i="31"/>
  <c r="H29" i="31"/>
  <c r="H23" i="31"/>
  <c r="H48" i="31"/>
  <c r="H42" i="31"/>
  <c r="H38" i="31"/>
  <c r="H47" i="31"/>
  <c r="H45" i="31"/>
  <c r="H33" i="31"/>
  <c r="H27" i="31"/>
  <c r="H65" i="31"/>
  <c r="H64" i="31"/>
  <c r="H62" i="31"/>
  <c r="H60" i="31"/>
  <c r="H58" i="31"/>
  <c r="H56" i="31"/>
  <c r="H54" i="31"/>
  <c r="H52" i="31"/>
  <c r="H50" i="31"/>
  <c r="A64" i="31"/>
  <c r="D64" i="31" s="1"/>
  <c r="A61" i="31"/>
  <c r="D61" i="31" s="1"/>
  <c r="A59" i="31"/>
  <c r="D59" i="31" s="1"/>
  <c r="A57" i="31"/>
  <c r="D57" i="31" s="1"/>
  <c r="A55" i="31"/>
  <c r="D55" i="31" s="1"/>
  <c r="A53" i="31"/>
  <c r="D53" i="31" s="1"/>
  <c r="A51" i="31"/>
  <c r="D51" i="31" s="1"/>
  <c r="A49" i="31"/>
  <c r="D49" i="31" s="1"/>
  <c r="A47" i="31"/>
  <c r="D47" i="31" s="1"/>
  <c r="A45" i="31"/>
  <c r="D45" i="31" s="1"/>
  <c r="A43" i="31"/>
  <c r="D43" i="31" s="1"/>
  <c r="A41" i="31"/>
  <c r="D41" i="31" s="1"/>
  <c r="A39" i="31"/>
  <c r="D39" i="31" s="1"/>
  <c r="A37" i="31"/>
  <c r="D37" i="31" s="1"/>
  <c r="A35" i="31"/>
  <c r="D35" i="31" s="1"/>
  <c r="A33" i="31"/>
  <c r="D33" i="31" s="1"/>
  <c r="A31" i="31"/>
  <c r="D31" i="31" s="1"/>
  <c r="A29" i="31"/>
  <c r="D29" i="31" s="1"/>
  <c r="A27" i="31"/>
  <c r="D27" i="31" s="1"/>
  <c r="A25" i="31"/>
  <c r="D25" i="31" s="1"/>
  <c r="A23" i="31"/>
  <c r="D23" i="31" s="1"/>
  <c r="A63" i="31"/>
  <c r="D63" i="31" s="1"/>
  <c r="A62" i="31"/>
  <c r="D62" i="31" s="1"/>
  <c r="A60" i="31"/>
  <c r="D60" i="31" s="1"/>
  <c r="A58" i="31"/>
  <c r="D58" i="31" s="1"/>
  <c r="A56" i="31"/>
  <c r="D56" i="31" s="1"/>
  <c r="A54" i="31"/>
  <c r="D54" i="31" s="1"/>
  <c r="A52" i="31"/>
  <c r="D52" i="31" s="1"/>
  <c r="A50" i="31"/>
  <c r="D50" i="31" s="1"/>
  <c r="A48" i="31"/>
  <c r="D48" i="31" s="1"/>
  <c r="A46" i="31"/>
  <c r="D46" i="31" s="1"/>
  <c r="A44" i="31"/>
  <c r="D44" i="31" s="1"/>
  <c r="A42" i="31"/>
  <c r="D42" i="31" s="1"/>
  <c r="A40" i="31"/>
  <c r="D40" i="31" s="1"/>
  <c r="A38" i="31"/>
  <c r="D38" i="31" s="1"/>
  <c r="A36" i="31"/>
  <c r="D36" i="31" s="1"/>
  <c r="A34" i="31"/>
  <c r="D34" i="31" s="1"/>
  <c r="A32" i="31"/>
  <c r="D32" i="31" s="1"/>
  <c r="A30" i="31"/>
  <c r="D30" i="31" s="1"/>
  <c r="A28" i="31"/>
  <c r="D28" i="31" s="1"/>
  <c r="A26" i="31"/>
  <c r="D26" i="31" s="1"/>
  <c r="A24" i="31"/>
  <c r="D24" i="31" s="1"/>
  <c r="A22" i="31"/>
  <c r="D22" i="31" s="1"/>
  <c r="A21" i="31"/>
  <c r="H40" i="31"/>
  <c r="H36" i="31"/>
  <c r="H43" i="31"/>
  <c r="H31" i="31"/>
  <c r="H25" i="31"/>
  <c r="H28" i="31"/>
  <c r="H22" i="31"/>
  <c r="H30" i="31"/>
  <c r="H24" i="31"/>
  <c r="H39" i="31"/>
  <c r="H35" i="31"/>
  <c r="H46" i="31"/>
  <c r="H44" i="31"/>
  <c r="H32" i="31"/>
  <c r="H26" i="31"/>
  <c r="H41" i="31"/>
  <c r="H37" i="31"/>
  <c r="H63" i="31"/>
  <c r="H61" i="31"/>
  <c r="H59" i="31"/>
  <c r="H57" i="31"/>
  <c r="H55" i="31"/>
  <c r="H53" i="31"/>
  <c r="H51" i="31"/>
  <c r="H49" i="31"/>
  <c r="A65" i="31"/>
  <c r="D65" i="31" s="1"/>
  <c r="C77" i="31" a="1"/>
  <c r="D21" i="31"/>
  <c r="A65" i="30"/>
  <c r="D65" i="30" s="1"/>
  <c r="A21" i="30"/>
  <c r="H22" i="30"/>
  <c r="A23" i="30"/>
  <c r="D23" i="30" s="1"/>
  <c r="H24" i="30"/>
  <c r="A25" i="30"/>
  <c r="D25" i="30" s="1"/>
  <c r="H26" i="30"/>
  <c r="A27" i="30"/>
  <c r="D27" i="30" s="1"/>
  <c r="A29" i="30"/>
  <c r="D29" i="30" s="1"/>
  <c r="H30" i="30"/>
  <c r="A31" i="30"/>
  <c r="D31" i="30" s="1"/>
  <c r="H32" i="30"/>
  <c r="A33" i="30"/>
  <c r="D33" i="30" s="1"/>
  <c r="H34" i="30"/>
  <c r="A35" i="30"/>
  <c r="D35" i="30" s="1"/>
  <c r="H36" i="30"/>
  <c r="A37" i="30"/>
  <c r="D37" i="30" s="1"/>
  <c r="H38" i="30"/>
  <c r="A39" i="30"/>
  <c r="D39" i="30" s="1"/>
  <c r="H40" i="30"/>
  <c r="A41" i="30"/>
  <c r="D41" i="30" s="1"/>
  <c r="H42" i="30"/>
  <c r="A43" i="30"/>
  <c r="D43" i="30" s="1"/>
  <c r="H44" i="30"/>
  <c r="A45" i="30"/>
  <c r="D45" i="30" s="1"/>
  <c r="H46" i="30"/>
  <c r="A47" i="30"/>
  <c r="D47" i="30" s="1"/>
  <c r="H48" i="30"/>
  <c r="A49" i="30"/>
  <c r="D49" i="30" s="1"/>
  <c r="H50" i="30"/>
  <c r="A51" i="30"/>
  <c r="D51" i="30" s="1"/>
  <c r="H52" i="30"/>
  <c r="A53" i="30"/>
  <c r="D53" i="30" s="1"/>
  <c r="H54" i="30"/>
  <c r="A55" i="30"/>
  <c r="D55" i="30" s="1"/>
  <c r="H56" i="30"/>
  <c r="A57" i="30"/>
  <c r="D57" i="30" s="1"/>
  <c r="H58" i="30"/>
  <c r="A59" i="30"/>
  <c r="D59" i="30" s="1"/>
  <c r="H60" i="30"/>
  <c r="A61" i="30"/>
  <c r="D61" i="30" s="1"/>
  <c r="A63" i="30"/>
  <c r="D63" i="30" s="1"/>
  <c r="D21" i="30"/>
  <c r="A64" i="30"/>
  <c r="D64" i="30" s="1"/>
  <c r="A22" i="30"/>
  <c r="D22" i="30" s="1"/>
  <c r="H23" i="30"/>
  <c r="A24" i="30"/>
  <c r="D24" i="30" s="1"/>
  <c r="H25" i="30"/>
  <c r="A26" i="30"/>
  <c r="D26" i="30" s="1"/>
  <c r="H27" i="30"/>
  <c r="A28" i="30"/>
  <c r="D28" i="30" s="1"/>
  <c r="A30" i="30"/>
  <c r="D30" i="30" s="1"/>
  <c r="H31" i="30"/>
  <c r="A32" i="30"/>
  <c r="D32" i="30" s="1"/>
  <c r="H33" i="30"/>
  <c r="A34" i="30"/>
  <c r="D34" i="30" s="1"/>
  <c r="H35" i="30"/>
  <c r="A36" i="30"/>
  <c r="D36" i="30" s="1"/>
  <c r="H37" i="30"/>
  <c r="A38" i="30"/>
  <c r="D38" i="30" s="1"/>
  <c r="A40" i="30"/>
  <c r="D40" i="30" s="1"/>
  <c r="A42" i="30"/>
  <c r="D42" i="30" s="1"/>
  <c r="A44" i="30"/>
  <c r="D44" i="30" s="1"/>
  <c r="H45" i="30"/>
  <c r="A46" i="30"/>
  <c r="D46" i="30" s="1"/>
  <c r="A48" i="30"/>
  <c r="D48" i="30" s="1"/>
  <c r="H49" i="30"/>
  <c r="A50" i="30"/>
  <c r="D50" i="30" s="1"/>
  <c r="H51" i="30"/>
  <c r="A52" i="30"/>
  <c r="D52" i="30" s="1"/>
  <c r="H53" i="30"/>
  <c r="A54" i="30"/>
  <c r="D54" i="30" s="1"/>
  <c r="H55" i="30"/>
  <c r="A56" i="30"/>
  <c r="D56" i="30" s="1"/>
  <c r="H57" i="30"/>
  <c r="A58" i="30"/>
  <c r="D58" i="30" s="1"/>
  <c r="H59" i="30"/>
  <c r="A60" i="30"/>
  <c r="D60" i="30" s="1"/>
  <c r="H61" i="30"/>
  <c r="A62" i="30"/>
  <c r="D62" i="30" s="1"/>
  <c r="H65" i="30"/>
  <c r="H64" i="30"/>
  <c r="H40" i="29"/>
  <c r="H36" i="29"/>
  <c r="H48" i="29"/>
  <c r="H42" i="29"/>
  <c r="H38" i="29"/>
  <c r="H64" i="29"/>
  <c r="H65" i="29"/>
  <c r="H62" i="29"/>
  <c r="H60" i="29"/>
  <c r="H58" i="29"/>
  <c r="H56" i="29"/>
  <c r="H54" i="29"/>
  <c r="H52" i="29"/>
  <c r="H50" i="29"/>
  <c r="A28" i="29"/>
  <c r="D28" i="29" s="1"/>
  <c r="H31" i="29"/>
  <c r="A36" i="29"/>
  <c r="D36" i="29" s="1"/>
  <c r="A44" i="29"/>
  <c r="D44" i="29" s="1"/>
  <c r="H47" i="29"/>
  <c r="A52" i="29"/>
  <c r="D52" i="29" s="1"/>
  <c r="H55" i="29"/>
  <c r="A60" i="29"/>
  <c r="D60" i="29" s="1"/>
  <c r="H63" i="29"/>
  <c r="A65" i="29"/>
  <c r="D65" i="29" s="1"/>
  <c r="A63" i="29"/>
  <c r="D63" i="29" s="1"/>
  <c r="A61" i="29"/>
  <c r="D61" i="29" s="1"/>
  <c r="A59" i="29"/>
  <c r="D59" i="29" s="1"/>
  <c r="A57" i="29"/>
  <c r="D57" i="29" s="1"/>
  <c r="A55" i="29"/>
  <c r="D55" i="29" s="1"/>
  <c r="A53" i="29"/>
  <c r="D53" i="29" s="1"/>
  <c r="A51" i="29"/>
  <c r="D51" i="29" s="1"/>
  <c r="A49" i="29"/>
  <c r="D49" i="29" s="1"/>
  <c r="A47" i="29"/>
  <c r="D47" i="29" s="1"/>
  <c r="A45" i="29"/>
  <c r="D45" i="29" s="1"/>
  <c r="A43" i="29"/>
  <c r="D43" i="29" s="1"/>
  <c r="A41" i="29"/>
  <c r="D41" i="29" s="1"/>
  <c r="A39" i="29"/>
  <c r="D39" i="29" s="1"/>
  <c r="A37" i="29"/>
  <c r="D37" i="29" s="1"/>
  <c r="A35" i="29"/>
  <c r="D35" i="29" s="1"/>
  <c r="A33" i="29"/>
  <c r="D33" i="29" s="1"/>
  <c r="A31" i="29"/>
  <c r="D31" i="29" s="1"/>
  <c r="A29" i="29"/>
  <c r="D29" i="29" s="1"/>
  <c r="A27" i="29"/>
  <c r="D27" i="29" s="1"/>
  <c r="A25" i="29"/>
  <c r="D25" i="29" s="1"/>
  <c r="A23" i="29"/>
  <c r="D23" i="29" s="1"/>
  <c r="A64" i="29"/>
  <c r="D64" i="29" s="1"/>
  <c r="A21" i="29"/>
  <c r="H22" i="29"/>
  <c r="A24" i="29"/>
  <c r="D24" i="29" s="1"/>
  <c r="A26" i="29"/>
  <c r="D26" i="29" s="1"/>
  <c r="H29" i="29"/>
  <c r="A34" i="29"/>
  <c r="D34" i="29" s="1"/>
  <c r="H37" i="29"/>
  <c r="A46" i="29"/>
  <c r="D46" i="29" s="1"/>
  <c r="H49" i="29"/>
  <c r="A54" i="29"/>
  <c r="D54" i="29" s="1"/>
  <c r="H57" i="29"/>
  <c r="A62" i="29"/>
  <c r="D62" i="29" s="1"/>
  <c r="H30" i="29"/>
  <c r="H24" i="29"/>
  <c r="H46" i="29"/>
  <c r="H44" i="29"/>
  <c r="H32" i="29"/>
  <c r="H26" i="29"/>
  <c r="D21" i="29"/>
  <c r="H23" i="29"/>
  <c r="H27" i="29"/>
  <c r="A32" i="29"/>
  <c r="D32" i="29" s="1"/>
  <c r="H35" i="29"/>
  <c r="A40" i="29"/>
  <c r="D40" i="29" s="1"/>
  <c r="H43" i="29"/>
  <c r="A48" i="29"/>
  <c r="D48" i="29" s="1"/>
  <c r="H51" i="29"/>
  <c r="A56" i="29"/>
  <c r="D56" i="29" s="1"/>
  <c r="H59" i="29"/>
  <c r="A38" i="29"/>
  <c r="D38" i="29" s="1"/>
  <c r="A42" i="29"/>
  <c r="D42" i="29" s="1"/>
  <c r="A50" i="29"/>
  <c r="D50" i="29" s="1"/>
  <c r="A58" i="29"/>
  <c r="D58" i="29" s="1"/>
  <c r="H30" i="28"/>
  <c r="H24" i="28"/>
  <c r="H39" i="28"/>
  <c r="H35" i="28"/>
  <c r="H46" i="28"/>
  <c r="H44" i="28"/>
  <c r="H32" i="28"/>
  <c r="H26" i="28"/>
  <c r="H41" i="28"/>
  <c r="H37" i="28"/>
  <c r="H63" i="28"/>
  <c r="H61" i="28"/>
  <c r="H59" i="28"/>
  <c r="H57" i="28"/>
  <c r="H55" i="28"/>
  <c r="H53" i="28"/>
  <c r="H51" i="28"/>
  <c r="H49" i="28"/>
  <c r="D21" i="28"/>
  <c r="H34" i="28"/>
  <c r="H29" i="28"/>
  <c r="H23" i="28"/>
  <c r="H40" i="28"/>
  <c r="H36" i="28"/>
  <c r="H43" i="28"/>
  <c r="H31" i="28"/>
  <c r="H25" i="28"/>
  <c r="H48" i="28"/>
  <c r="H42" i="28"/>
  <c r="H38" i="28"/>
  <c r="H47" i="28"/>
  <c r="H45" i="28"/>
  <c r="H33" i="28"/>
  <c r="H27" i="28"/>
  <c r="H65" i="28"/>
  <c r="H64" i="28"/>
  <c r="H62" i="28"/>
  <c r="H60" i="28"/>
  <c r="H58" i="28"/>
  <c r="H56" i="28"/>
  <c r="H54" i="28"/>
  <c r="H52" i="28"/>
  <c r="H50" i="28"/>
  <c r="H22" i="28"/>
  <c r="A65" i="28"/>
  <c r="D65" i="28" s="1"/>
  <c r="A63" i="28"/>
  <c r="D63" i="28" s="1"/>
  <c r="A61" i="28"/>
  <c r="D61" i="28" s="1"/>
  <c r="A59" i="28"/>
  <c r="D59" i="28" s="1"/>
  <c r="A57" i="28"/>
  <c r="D57" i="28" s="1"/>
  <c r="A55" i="28"/>
  <c r="D55" i="28" s="1"/>
  <c r="A53" i="28"/>
  <c r="D53" i="28" s="1"/>
  <c r="A51" i="28"/>
  <c r="D51" i="28" s="1"/>
  <c r="A49" i="28"/>
  <c r="D49" i="28" s="1"/>
  <c r="A47" i="28"/>
  <c r="D47" i="28" s="1"/>
  <c r="A45" i="28"/>
  <c r="D45" i="28" s="1"/>
  <c r="A43" i="28"/>
  <c r="D43" i="28" s="1"/>
  <c r="A41" i="28"/>
  <c r="D41" i="28" s="1"/>
  <c r="A39" i="28"/>
  <c r="D39" i="28" s="1"/>
  <c r="A37" i="28"/>
  <c r="D37" i="28" s="1"/>
  <c r="A35" i="28"/>
  <c r="D35" i="28" s="1"/>
  <c r="A33" i="28"/>
  <c r="D33" i="28" s="1"/>
  <c r="A31" i="28"/>
  <c r="D31" i="28" s="1"/>
  <c r="A29" i="28"/>
  <c r="D29" i="28" s="1"/>
  <c r="A27" i="28"/>
  <c r="D27" i="28" s="1"/>
  <c r="A25" i="28"/>
  <c r="D25" i="28" s="1"/>
  <c r="A23" i="28"/>
  <c r="D23" i="28" s="1"/>
  <c r="A62" i="28"/>
  <c r="D62" i="28" s="1"/>
  <c r="A60" i="28"/>
  <c r="D60" i="28" s="1"/>
  <c r="A58" i="28"/>
  <c r="D58" i="28" s="1"/>
  <c r="A56" i="28"/>
  <c r="D56" i="28" s="1"/>
  <c r="A54" i="28"/>
  <c r="D54" i="28" s="1"/>
  <c r="A52" i="28"/>
  <c r="D52" i="28" s="1"/>
  <c r="A50" i="28"/>
  <c r="D50" i="28" s="1"/>
  <c r="A48" i="28"/>
  <c r="D48" i="28" s="1"/>
  <c r="A46" i="28"/>
  <c r="D46" i="28" s="1"/>
  <c r="A44" i="28"/>
  <c r="D44" i="28" s="1"/>
  <c r="A42" i="28"/>
  <c r="D42" i="28" s="1"/>
  <c r="A40" i="28"/>
  <c r="D40" i="28" s="1"/>
  <c r="A38" i="28"/>
  <c r="D38" i="28" s="1"/>
  <c r="A36" i="28"/>
  <c r="D36" i="28" s="1"/>
  <c r="A34" i="28"/>
  <c r="D34" i="28" s="1"/>
  <c r="A32" i="28"/>
  <c r="D32" i="28" s="1"/>
  <c r="A30" i="28"/>
  <c r="D30" i="28" s="1"/>
  <c r="A28" i="28"/>
  <c r="D28" i="28" s="1"/>
  <c r="A26" i="28"/>
  <c r="D26" i="28" s="1"/>
  <c r="A24" i="28"/>
  <c r="D24" i="28" s="1"/>
  <c r="A22" i="28"/>
  <c r="D22" i="28" s="1"/>
  <c r="A64" i="28"/>
  <c r="D64" i="28" s="1"/>
  <c r="A21" i="28"/>
  <c r="C77" i="27" a="1"/>
  <c r="A22" i="27"/>
  <c r="D22" i="27" s="1"/>
  <c r="H23" i="27"/>
  <c r="A24" i="27"/>
  <c r="D24" i="27" s="1"/>
  <c r="H25" i="27"/>
  <c r="A26" i="27"/>
  <c r="D26" i="27" s="1"/>
  <c r="H27" i="27"/>
  <c r="A28" i="27"/>
  <c r="D28" i="27" s="1"/>
  <c r="H29" i="27"/>
  <c r="A30" i="27"/>
  <c r="D30" i="27" s="1"/>
  <c r="H31" i="27"/>
  <c r="A32" i="27"/>
  <c r="D32" i="27" s="1"/>
  <c r="H33" i="27"/>
  <c r="A34" i="27"/>
  <c r="D34" i="27" s="1"/>
  <c r="H35" i="27"/>
  <c r="A36" i="27"/>
  <c r="D36" i="27" s="1"/>
  <c r="H37" i="27"/>
  <c r="A38" i="27"/>
  <c r="D38" i="27" s="1"/>
  <c r="H39" i="27"/>
  <c r="A40" i="27"/>
  <c r="D40" i="27" s="1"/>
  <c r="H41" i="27"/>
  <c r="A42" i="27"/>
  <c r="D42" i="27" s="1"/>
  <c r="H43" i="27"/>
  <c r="A44" i="27"/>
  <c r="D44" i="27" s="1"/>
  <c r="H45" i="27"/>
  <c r="A46" i="27"/>
  <c r="D46" i="27" s="1"/>
  <c r="H47" i="27"/>
  <c r="A48" i="27"/>
  <c r="D48" i="27" s="1"/>
  <c r="H49" i="27"/>
  <c r="A50" i="27"/>
  <c r="D50" i="27" s="1"/>
  <c r="H51" i="27"/>
  <c r="A52" i="27"/>
  <c r="D52" i="27" s="1"/>
  <c r="H53" i="27"/>
  <c r="A54" i="27"/>
  <c r="D54" i="27" s="1"/>
  <c r="H55" i="27"/>
  <c r="A56" i="27"/>
  <c r="D56" i="27" s="1"/>
  <c r="H57" i="27"/>
  <c r="A58" i="27"/>
  <c r="D58" i="27" s="1"/>
  <c r="H59" i="27"/>
  <c r="A60" i="27"/>
  <c r="D60" i="27" s="1"/>
  <c r="H61" i="27"/>
  <c r="H65" i="27"/>
  <c r="H64" i="27"/>
  <c r="A65" i="27"/>
  <c r="D65" i="27" s="1"/>
  <c r="A21" i="27"/>
  <c r="H22" i="27"/>
  <c r="A23" i="27"/>
  <c r="D23" i="27" s="1"/>
  <c r="H24" i="27"/>
  <c r="A25" i="27"/>
  <c r="D25" i="27" s="1"/>
  <c r="H26" i="27"/>
  <c r="A27" i="27"/>
  <c r="D27" i="27" s="1"/>
  <c r="A29" i="27"/>
  <c r="D29" i="27" s="1"/>
  <c r="A31" i="27"/>
  <c r="D31" i="27" s="1"/>
  <c r="H32" i="27"/>
  <c r="A33" i="27"/>
  <c r="D33" i="27" s="1"/>
  <c r="A35" i="27"/>
  <c r="D35" i="27" s="1"/>
  <c r="H36" i="27"/>
  <c r="A37" i="27"/>
  <c r="D37" i="27" s="1"/>
  <c r="H38" i="27"/>
  <c r="A39" i="27"/>
  <c r="D39" i="27" s="1"/>
  <c r="A41" i="27"/>
  <c r="D41" i="27" s="1"/>
  <c r="H42" i="27"/>
  <c r="A43" i="27"/>
  <c r="D43" i="27" s="1"/>
  <c r="H44" i="27"/>
  <c r="A45" i="27"/>
  <c r="D45" i="27" s="1"/>
  <c r="A47" i="27"/>
  <c r="D47" i="27" s="1"/>
  <c r="A49" i="27"/>
  <c r="D49" i="27" s="1"/>
  <c r="H50" i="27"/>
  <c r="A51" i="27"/>
  <c r="D51" i="27" s="1"/>
  <c r="H52" i="27"/>
  <c r="A53" i="27"/>
  <c r="D53" i="27" s="1"/>
  <c r="H54" i="27"/>
  <c r="A55" i="27"/>
  <c r="D55" i="27" s="1"/>
  <c r="H56" i="27"/>
  <c r="A57" i="27"/>
  <c r="D57" i="27" s="1"/>
  <c r="H58" i="27"/>
  <c r="A59" i="27"/>
  <c r="D59" i="27" s="1"/>
  <c r="H60" i="27"/>
  <c r="A61" i="27"/>
  <c r="D61" i="27" s="1"/>
  <c r="H62" i="27"/>
  <c r="A63" i="27"/>
  <c r="D63" i="27" s="1"/>
  <c r="D21" i="27"/>
  <c r="A64" i="27"/>
  <c r="D64" i="27" s="1"/>
  <c r="M101" i="37" l="1"/>
  <c r="M101" i="35"/>
  <c r="N98" i="35" s="1"/>
  <c r="M101" i="36"/>
  <c r="N100" i="36" s="1"/>
  <c r="M101" i="38"/>
  <c r="M101" i="39"/>
  <c r="N96" i="39" s="1"/>
  <c r="M101" i="40"/>
  <c r="N98" i="40" s="1"/>
  <c r="M101" i="41"/>
  <c r="N95" i="41" s="1"/>
  <c r="M101" i="42"/>
  <c r="N97" i="42" s="1"/>
  <c r="M101" i="43"/>
  <c r="N98" i="43" s="1"/>
  <c r="M101" i="44"/>
  <c r="N100" i="44" s="1"/>
  <c r="L77" i="29"/>
  <c r="D77" i="30"/>
  <c r="I77" i="30"/>
  <c r="C77" i="33"/>
  <c r="G77" i="29"/>
  <c r="K77" i="30"/>
  <c r="E77" i="30"/>
  <c r="C77" i="30"/>
  <c r="H77" i="30"/>
  <c r="F77" i="30"/>
  <c r="G77" i="30"/>
  <c r="L77" i="30"/>
  <c r="H77" i="33"/>
  <c r="C77" i="28"/>
  <c r="I77" i="28"/>
  <c r="D77" i="28"/>
  <c r="G77" i="28"/>
  <c r="F77" i="28"/>
  <c r="G77" i="33"/>
  <c r="L77" i="33"/>
  <c r="H77" i="28"/>
  <c r="K77" i="28"/>
  <c r="J77" i="28"/>
  <c r="E77" i="33"/>
  <c r="K77" i="33"/>
  <c r="F77" i="33"/>
  <c r="L77" i="28"/>
  <c r="I77" i="33"/>
  <c r="D77" i="33"/>
  <c r="E77" i="29"/>
  <c r="K77" i="29"/>
  <c r="F77" i="29"/>
  <c r="I77" i="29"/>
  <c r="D77" i="29"/>
  <c r="J77" i="29"/>
  <c r="C77" i="29"/>
  <c r="J88" i="34"/>
  <c r="F88" i="34"/>
  <c r="L87" i="34"/>
  <c r="G87" i="34"/>
  <c r="C87" i="34"/>
  <c r="H86" i="34"/>
  <c r="D86" i="34"/>
  <c r="J85" i="34"/>
  <c r="E85" i="34"/>
  <c r="K84" i="34"/>
  <c r="F84" i="34"/>
  <c r="L83" i="34"/>
  <c r="H83" i="34"/>
  <c r="C83" i="34"/>
  <c r="I82" i="34"/>
  <c r="D82" i="34"/>
  <c r="J81" i="34"/>
  <c r="F81" i="34"/>
  <c r="I88" i="34"/>
  <c r="E88" i="34"/>
  <c r="J87" i="34"/>
  <c r="F87" i="34"/>
  <c r="L86" i="34"/>
  <c r="G86" i="34"/>
  <c r="C86" i="34"/>
  <c r="H85" i="34"/>
  <c r="D85" i="34"/>
  <c r="J84" i="34"/>
  <c r="E84" i="34"/>
  <c r="K83" i="34"/>
  <c r="F83" i="34"/>
  <c r="L82" i="34"/>
  <c r="H82" i="34"/>
  <c r="C82" i="34"/>
  <c r="I81" i="34"/>
  <c r="D81" i="34"/>
  <c r="J80" i="34"/>
  <c r="F80" i="34"/>
  <c r="K79" i="34"/>
  <c r="G79" i="34"/>
  <c r="H88" i="34"/>
  <c r="D88" i="34"/>
  <c r="I87" i="34"/>
  <c r="E87" i="34"/>
  <c r="K86" i="34"/>
  <c r="F86" i="34"/>
  <c r="L85" i="34"/>
  <c r="G85" i="34"/>
  <c r="C85" i="34"/>
  <c r="I84" i="34"/>
  <c r="D84" i="34"/>
  <c r="J83" i="34"/>
  <c r="E83" i="34"/>
  <c r="K82" i="34"/>
  <c r="G82" i="34"/>
  <c r="L81" i="34"/>
  <c r="H81" i="34"/>
  <c r="C81" i="34"/>
  <c r="I80" i="34"/>
  <c r="E80" i="34"/>
  <c r="J79" i="34"/>
  <c r="F79" i="34"/>
  <c r="H87" i="34"/>
  <c r="K85" i="34"/>
  <c r="C84" i="34"/>
  <c r="E82" i="34"/>
  <c r="K80" i="34"/>
  <c r="L79" i="34"/>
  <c r="D79" i="34"/>
  <c r="K88" i="34"/>
  <c r="D87" i="34"/>
  <c r="F85" i="34"/>
  <c r="I83" i="34"/>
  <c r="K81" i="34"/>
  <c r="H80" i="34"/>
  <c r="I79" i="34"/>
  <c r="G88" i="34"/>
  <c r="I86" i="34"/>
  <c r="L84" i="34"/>
  <c r="D83" i="34"/>
  <c r="G81" i="34"/>
  <c r="G80" i="34"/>
  <c r="H79" i="34"/>
  <c r="C88" i="34"/>
  <c r="E86" i="34"/>
  <c r="G84" i="34"/>
  <c r="J82" i="34"/>
  <c r="L80" i="34"/>
  <c r="C80" i="34"/>
  <c r="E79" i="34"/>
  <c r="L77" i="34"/>
  <c r="H77" i="34"/>
  <c r="D77" i="34"/>
  <c r="K77" i="34"/>
  <c r="G77" i="34"/>
  <c r="C77" i="34"/>
  <c r="E77" i="34"/>
  <c r="J77" i="34"/>
  <c r="I77" i="34"/>
  <c r="F77" i="34"/>
  <c r="K88" i="33"/>
  <c r="G88" i="33"/>
  <c r="C88" i="33"/>
  <c r="H87" i="33"/>
  <c r="D87" i="33"/>
  <c r="I86" i="33"/>
  <c r="E86" i="33"/>
  <c r="K85" i="33"/>
  <c r="F85" i="33"/>
  <c r="L84" i="33"/>
  <c r="G84" i="33"/>
  <c r="C84" i="33"/>
  <c r="I83" i="33"/>
  <c r="D83" i="33"/>
  <c r="J82" i="33"/>
  <c r="E82" i="33"/>
  <c r="K81" i="33"/>
  <c r="G81" i="33"/>
  <c r="L80" i="33"/>
  <c r="H80" i="33"/>
  <c r="C80" i="33"/>
  <c r="I79" i="33"/>
  <c r="E79" i="33"/>
  <c r="I88" i="33"/>
  <c r="E88" i="33"/>
  <c r="J87" i="33"/>
  <c r="F87" i="33"/>
  <c r="L86" i="33"/>
  <c r="G86" i="33"/>
  <c r="C86" i="33"/>
  <c r="H85" i="33"/>
  <c r="D85" i="33"/>
  <c r="J84" i="33"/>
  <c r="E84" i="33"/>
  <c r="K83" i="33"/>
  <c r="F83" i="33"/>
  <c r="L82" i="33"/>
  <c r="H82" i="33"/>
  <c r="C82" i="33"/>
  <c r="I81" i="33"/>
  <c r="D81" i="33"/>
  <c r="J80" i="33"/>
  <c r="F80" i="33"/>
  <c r="K79" i="33"/>
  <c r="G79" i="33"/>
  <c r="H88" i="33"/>
  <c r="D88" i="33"/>
  <c r="I87" i="33"/>
  <c r="E87" i="33"/>
  <c r="K86" i="33"/>
  <c r="F86" i="33"/>
  <c r="L85" i="33"/>
  <c r="G85" i="33"/>
  <c r="C85" i="33"/>
  <c r="I84" i="33"/>
  <c r="D84" i="33"/>
  <c r="J83" i="33"/>
  <c r="E83" i="33"/>
  <c r="K82" i="33"/>
  <c r="G82" i="33"/>
  <c r="L81" i="33"/>
  <c r="H81" i="33"/>
  <c r="C81" i="33"/>
  <c r="I80" i="33"/>
  <c r="E80" i="33"/>
  <c r="J79" i="33"/>
  <c r="F79" i="33"/>
  <c r="G87" i="33"/>
  <c r="J85" i="33"/>
  <c r="L83" i="33"/>
  <c r="D82" i="33"/>
  <c r="G80" i="33"/>
  <c r="J88" i="33"/>
  <c r="C87" i="33"/>
  <c r="E85" i="33"/>
  <c r="H83" i="33"/>
  <c r="J81" i="33"/>
  <c r="L79" i="33"/>
  <c r="F88" i="33"/>
  <c r="H86" i="33"/>
  <c r="K84" i="33"/>
  <c r="C83" i="33"/>
  <c r="F81" i="33"/>
  <c r="H79" i="33"/>
  <c r="F84" i="33"/>
  <c r="I82" i="33"/>
  <c r="D79" i="33"/>
  <c r="L87" i="33"/>
  <c r="K80" i="33"/>
  <c r="D86" i="33"/>
  <c r="J77" i="32"/>
  <c r="F77" i="32"/>
  <c r="L77" i="32"/>
  <c r="H77" i="32"/>
  <c r="D77" i="32"/>
  <c r="K77" i="32"/>
  <c r="G77" i="32"/>
  <c r="C77" i="32"/>
  <c r="I77" i="32"/>
  <c r="E77" i="32"/>
  <c r="K88" i="32"/>
  <c r="G88" i="32"/>
  <c r="C88" i="32"/>
  <c r="H87" i="32"/>
  <c r="D87" i="32"/>
  <c r="I86" i="32"/>
  <c r="E86" i="32"/>
  <c r="K85" i="32"/>
  <c r="F85" i="32"/>
  <c r="L84" i="32"/>
  <c r="G84" i="32"/>
  <c r="C84" i="32"/>
  <c r="I83" i="32"/>
  <c r="D83" i="32"/>
  <c r="J82" i="32"/>
  <c r="E82" i="32"/>
  <c r="K81" i="32"/>
  <c r="G81" i="32"/>
  <c r="L80" i="32"/>
  <c r="H80" i="32"/>
  <c r="C80" i="32"/>
  <c r="I79" i="32"/>
  <c r="E79" i="32"/>
  <c r="I88" i="32"/>
  <c r="E88" i="32"/>
  <c r="J87" i="32"/>
  <c r="F87" i="32"/>
  <c r="L86" i="32"/>
  <c r="G86" i="32"/>
  <c r="C86" i="32"/>
  <c r="H85" i="32"/>
  <c r="D85" i="32"/>
  <c r="J84" i="32"/>
  <c r="E84" i="32"/>
  <c r="K83" i="32"/>
  <c r="F83" i="32"/>
  <c r="L82" i="32"/>
  <c r="H82" i="32"/>
  <c r="C82" i="32"/>
  <c r="I81" i="32"/>
  <c r="D81" i="32"/>
  <c r="J80" i="32"/>
  <c r="F80" i="32"/>
  <c r="K79" i="32"/>
  <c r="G79" i="32"/>
  <c r="H88" i="32"/>
  <c r="D88" i="32"/>
  <c r="I87" i="32"/>
  <c r="E87" i="32"/>
  <c r="K86" i="32"/>
  <c r="F86" i="32"/>
  <c r="L85" i="32"/>
  <c r="G85" i="32"/>
  <c r="C85" i="32"/>
  <c r="I84" i="32"/>
  <c r="D84" i="32"/>
  <c r="J83" i="32"/>
  <c r="E83" i="32"/>
  <c r="K82" i="32"/>
  <c r="G82" i="32"/>
  <c r="L81" i="32"/>
  <c r="H81" i="32"/>
  <c r="C81" i="32"/>
  <c r="I80" i="32"/>
  <c r="E80" i="32"/>
  <c r="J79" i="32"/>
  <c r="F79" i="32"/>
  <c r="G87" i="32"/>
  <c r="J85" i="32"/>
  <c r="L83" i="32"/>
  <c r="D82" i="32"/>
  <c r="G80" i="32"/>
  <c r="J88" i="32"/>
  <c r="C87" i="32"/>
  <c r="E85" i="32"/>
  <c r="H83" i="32"/>
  <c r="J81" i="32"/>
  <c r="L79" i="32"/>
  <c r="F88" i="32"/>
  <c r="H86" i="32"/>
  <c r="K84" i="32"/>
  <c r="C83" i="32"/>
  <c r="F81" i="32"/>
  <c r="H79" i="32"/>
  <c r="L87" i="32"/>
  <c r="D86" i="32"/>
  <c r="F84" i="32"/>
  <c r="I82" i="32"/>
  <c r="K80" i="32"/>
  <c r="D79" i="32"/>
  <c r="K88" i="31"/>
  <c r="G88" i="31"/>
  <c r="C88" i="31"/>
  <c r="H87" i="31"/>
  <c r="D87" i="31"/>
  <c r="I86" i="31"/>
  <c r="E86" i="31"/>
  <c r="K85" i="31"/>
  <c r="F85" i="31"/>
  <c r="L84" i="31"/>
  <c r="G84" i="31"/>
  <c r="C84" i="31"/>
  <c r="I83" i="31"/>
  <c r="D83" i="31"/>
  <c r="J82" i="31"/>
  <c r="E82" i="31"/>
  <c r="K81" i="31"/>
  <c r="G81" i="31"/>
  <c r="L80" i="31"/>
  <c r="H80" i="31"/>
  <c r="C80" i="31"/>
  <c r="I79" i="31"/>
  <c r="E79" i="31"/>
  <c r="J88" i="31"/>
  <c r="F88" i="31"/>
  <c r="L87" i="31"/>
  <c r="G87" i="31"/>
  <c r="C87" i="31"/>
  <c r="H86" i="31"/>
  <c r="D86" i="31"/>
  <c r="J85" i="31"/>
  <c r="E85" i="31"/>
  <c r="K84" i="31"/>
  <c r="F84" i="31"/>
  <c r="L83" i="31"/>
  <c r="H83" i="31"/>
  <c r="C83" i="31"/>
  <c r="I82" i="31"/>
  <c r="D82" i="31"/>
  <c r="J81" i="31"/>
  <c r="F81" i="31"/>
  <c r="K80" i="31"/>
  <c r="G80" i="31"/>
  <c r="L79" i="31"/>
  <c r="H79" i="31"/>
  <c r="D79" i="31"/>
  <c r="I88" i="31"/>
  <c r="E88" i="31"/>
  <c r="J87" i="31"/>
  <c r="F87" i="31"/>
  <c r="L86" i="31"/>
  <c r="G86" i="31"/>
  <c r="C86" i="31"/>
  <c r="H85" i="31"/>
  <c r="D85" i="31"/>
  <c r="J84" i="31"/>
  <c r="E84" i="31"/>
  <c r="K83" i="31"/>
  <c r="F83" i="31"/>
  <c r="L82" i="31"/>
  <c r="H82" i="31"/>
  <c r="C82" i="31"/>
  <c r="I81" i="31"/>
  <c r="D81" i="31"/>
  <c r="J80" i="31"/>
  <c r="F80" i="31"/>
  <c r="K79" i="31"/>
  <c r="G79" i="31"/>
  <c r="I87" i="31"/>
  <c r="L85" i="31"/>
  <c r="D84" i="31"/>
  <c r="G82" i="31"/>
  <c r="I80" i="31"/>
  <c r="E87" i="31"/>
  <c r="G85" i="31"/>
  <c r="J83" i="31"/>
  <c r="L81" i="31"/>
  <c r="E80" i="31"/>
  <c r="D88" i="31"/>
  <c r="F86" i="31"/>
  <c r="I84" i="31"/>
  <c r="K82" i="31"/>
  <c r="C81" i="31"/>
  <c r="F79" i="31"/>
  <c r="H88" i="31"/>
  <c r="H81" i="31"/>
  <c r="K86" i="31"/>
  <c r="J79" i="31"/>
  <c r="C85" i="31"/>
  <c r="E83" i="31"/>
  <c r="J77" i="31"/>
  <c r="F77" i="31"/>
  <c r="I77" i="31"/>
  <c r="E77" i="31"/>
  <c r="L77" i="31"/>
  <c r="H77" i="31"/>
  <c r="D77" i="31"/>
  <c r="K77" i="31"/>
  <c r="G77" i="31"/>
  <c r="C77" i="31"/>
  <c r="K88" i="30"/>
  <c r="G88" i="30"/>
  <c r="C88" i="30"/>
  <c r="H87" i="30"/>
  <c r="D87" i="30"/>
  <c r="I86" i="30"/>
  <c r="E86" i="30"/>
  <c r="K85" i="30"/>
  <c r="F85" i="30"/>
  <c r="L84" i="30"/>
  <c r="G84" i="30"/>
  <c r="C84" i="30"/>
  <c r="I83" i="30"/>
  <c r="D83" i="30"/>
  <c r="J82" i="30"/>
  <c r="E82" i="30"/>
  <c r="K81" i="30"/>
  <c r="G81" i="30"/>
  <c r="L80" i="30"/>
  <c r="H80" i="30"/>
  <c r="C80" i="30"/>
  <c r="I79" i="30"/>
  <c r="E79" i="30"/>
  <c r="J88" i="30"/>
  <c r="F88" i="30"/>
  <c r="L87" i="30"/>
  <c r="G87" i="30"/>
  <c r="C87" i="30"/>
  <c r="H86" i="30"/>
  <c r="D86" i="30"/>
  <c r="J85" i="30"/>
  <c r="E85" i="30"/>
  <c r="K84" i="30"/>
  <c r="F84" i="30"/>
  <c r="L83" i="30"/>
  <c r="H83" i="30"/>
  <c r="C83" i="30"/>
  <c r="I82" i="30"/>
  <c r="D82" i="30"/>
  <c r="J81" i="30"/>
  <c r="F81" i="30"/>
  <c r="K80" i="30"/>
  <c r="G80" i="30"/>
  <c r="L79" i="30"/>
  <c r="H79" i="30"/>
  <c r="D79" i="30"/>
  <c r="I88" i="30"/>
  <c r="E88" i="30"/>
  <c r="J87" i="30"/>
  <c r="F87" i="30"/>
  <c r="L86" i="30"/>
  <c r="G86" i="30"/>
  <c r="C86" i="30"/>
  <c r="H85" i="30"/>
  <c r="D85" i="30"/>
  <c r="J84" i="30"/>
  <c r="E84" i="30"/>
  <c r="K83" i="30"/>
  <c r="F83" i="30"/>
  <c r="L82" i="30"/>
  <c r="H82" i="30"/>
  <c r="C82" i="30"/>
  <c r="I81" i="30"/>
  <c r="D81" i="30"/>
  <c r="J80" i="30"/>
  <c r="F80" i="30"/>
  <c r="K79" i="30"/>
  <c r="G79" i="30"/>
  <c r="H88" i="30"/>
  <c r="D88" i="30"/>
  <c r="I87" i="30"/>
  <c r="E87" i="30"/>
  <c r="K86" i="30"/>
  <c r="F86" i="30"/>
  <c r="L85" i="30"/>
  <c r="G85" i="30"/>
  <c r="C85" i="30"/>
  <c r="I84" i="30"/>
  <c r="D84" i="30"/>
  <c r="J83" i="30"/>
  <c r="E83" i="30"/>
  <c r="K82" i="30"/>
  <c r="G82" i="30"/>
  <c r="L81" i="30"/>
  <c r="H81" i="30"/>
  <c r="C81" i="30"/>
  <c r="I80" i="30"/>
  <c r="E80" i="30"/>
  <c r="J79" i="30"/>
  <c r="F79" i="30"/>
  <c r="K88" i="29"/>
  <c r="G88" i="29"/>
  <c r="C88" i="29"/>
  <c r="H87" i="29"/>
  <c r="D87" i="29"/>
  <c r="I86" i="29"/>
  <c r="E86" i="29"/>
  <c r="K85" i="29"/>
  <c r="F85" i="29"/>
  <c r="L84" i="29"/>
  <c r="G84" i="29"/>
  <c r="C84" i="29"/>
  <c r="I83" i="29"/>
  <c r="D83" i="29"/>
  <c r="J82" i="29"/>
  <c r="E82" i="29"/>
  <c r="K81" i="29"/>
  <c r="G81" i="29"/>
  <c r="L80" i="29"/>
  <c r="H80" i="29"/>
  <c r="C80" i="29"/>
  <c r="I79" i="29"/>
  <c r="E79" i="29"/>
  <c r="I88" i="29"/>
  <c r="E88" i="29"/>
  <c r="J87" i="29"/>
  <c r="F87" i="29"/>
  <c r="L86" i="29"/>
  <c r="G86" i="29"/>
  <c r="C86" i="29"/>
  <c r="H85" i="29"/>
  <c r="D85" i="29"/>
  <c r="J84" i="29"/>
  <c r="E84" i="29"/>
  <c r="K83" i="29"/>
  <c r="F83" i="29"/>
  <c r="L82" i="29"/>
  <c r="H82" i="29"/>
  <c r="C82" i="29"/>
  <c r="I81" i="29"/>
  <c r="D81" i="29"/>
  <c r="J80" i="29"/>
  <c r="F80" i="29"/>
  <c r="K79" i="29"/>
  <c r="G79" i="29"/>
  <c r="H88" i="29"/>
  <c r="D88" i="29"/>
  <c r="I87" i="29"/>
  <c r="E87" i="29"/>
  <c r="K86" i="29"/>
  <c r="F86" i="29"/>
  <c r="L85" i="29"/>
  <c r="G85" i="29"/>
  <c r="C85" i="29"/>
  <c r="I84" i="29"/>
  <c r="D84" i="29"/>
  <c r="J83" i="29"/>
  <c r="E83" i="29"/>
  <c r="K82" i="29"/>
  <c r="G82" i="29"/>
  <c r="L81" i="29"/>
  <c r="H81" i="29"/>
  <c r="C81" i="29"/>
  <c r="I80" i="29"/>
  <c r="E80" i="29"/>
  <c r="J79" i="29"/>
  <c r="F79" i="29"/>
  <c r="G87" i="29"/>
  <c r="J85" i="29"/>
  <c r="L83" i="29"/>
  <c r="D82" i="29"/>
  <c r="G80" i="29"/>
  <c r="J88" i="29"/>
  <c r="C87" i="29"/>
  <c r="E85" i="29"/>
  <c r="H83" i="29"/>
  <c r="J81" i="29"/>
  <c r="L79" i="29"/>
  <c r="L87" i="29"/>
  <c r="D86" i="29"/>
  <c r="F84" i="29"/>
  <c r="I82" i="29"/>
  <c r="K80" i="29"/>
  <c r="D79" i="29"/>
  <c r="F88" i="29"/>
  <c r="F81" i="29"/>
  <c r="H86" i="29"/>
  <c r="H79" i="29"/>
  <c r="K84" i="29"/>
  <c r="C83" i="29"/>
  <c r="K88" i="28"/>
  <c r="G88" i="28"/>
  <c r="C88" i="28"/>
  <c r="H87" i="28"/>
  <c r="D87" i="28"/>
  <c r="I86" i="28"/>
  <c r="E86" i="28"/>
  <c r="K85" i="28"/>
  <c r="F85" i="28"/>
  <c r="L84" i="28"/>
  <c r="G84" i="28"/>
  <c r="C84" i="28"/>
  <c r="I83" i="28"/>
  <c r="D83" i="28"/>
  <c r="J82" i="28"/>
  <c r="E82" i="28"/>
  <c r="K81" i="28"/>
  <c r="G81" i="28"/>
  <c r="L80" i="28"/>
  <c r="H80" i="28"/>
  <c r="C80" i="28"/>
  <c r="I79" i="28"/>
  <c r="E79" i="28"/>
  <c r="J88" i="28"/>
  <c r="F88" i="28"/>
  <c r="L87" i="28"/>
  <c r="G87" i="28"/>
  <c r="C87" i="28"/>
  <c r="H86" i="28"/>
  <c r="D86" i="28"/>
  <c r="J85" i="28"/>
  <c r="E85" i="28"/>
  <c r="K84" i="28"/>
  <c r="F84" i="28"/>
  <c r="L83" i="28"/>
  <c r="H83" i="28"/>
  <c r="C83" i="28"/>
  <c r="I82" i="28"/>
  <c r="D82" i="28"/>
  <c r="J81" i="28"/>
  <c r="F81" i="28"/>
  <c r="K80" i="28"/>
  <c r="G80" i="28"/>
  <c r="L79" i="28"/>
  <c r="H79" i="28"/>
  <c r="D79" i="28"/>
  <c r="H88" i="28"/>
  <c r="D88" i="28"/>
  <c r="I87" i="28"/>
  <c r="E87" i="28"/>
  <c r="K86" i="28"/>
  <c r="F86" i="28"/>
  <c r="L85" i="28"/>
  <c r="G85" i="28"/>
  <c r="C85" i="28"/>
  <c r="I84" i="28"/>
  <c r="D84" i="28"/>
  <c r="J83" i="28"/>
  <c r="E83" i="28"/>
  <c r="K82" i="28"/>
  <c r="G82" i="28"/>
  <c r="L81" i="28"/>
  <c r="H81" i="28"/>
  <c r="C81" i="28"/>
  <c r="I80" i="28"/>
  <c r="E80" i="28"/>
  <c r="J79" i="28"/>
  <c r="F79" i="28"/>
  <c r="J87" i="28"/>
  <c r="C86" i="28"/>
  <c r="E84" i="28"/>
  <c r="H82" i="28"/>
  <c r="J80" i="28"/>
  <c r="F87" i="28"/>
  <c r="H85" i="28"/>
  <c r="K83" i="28"/>
  <c r="C82" i="28"/>
  <c r="F80" i="28"/>
  <c r="I88" i="28"/>
  <c r="L86" i="28"/>
  <c r="D85" i="28"/>
  <c r="F83" i="28"/>
  <c r="I81" i="28"/>
  <c r="K79" i="28"/>
  <c r="E88" i="28"/>
  <c r="G86" i="28"/>
  <c r="J84" i="28"/>
  <c r="L82" i="28"/>
  <c r="D81" i="28"/>
  <c r="G79" i="28"/>
  <c r="K88" i="27"/>
  <c r="G88" i="27"/>
  <c r="C88" i="27"/>
  <c r="H87" i="27"/>
  <c r="D87" i="27"/>
  <c r="I86" i="27"/>
  <c r="E86" i="27"/>
  <c r="K85" i="27"/>
  <c r="F85" i="27"/>
  <c r="L84" i="27"/>
  <c r="G84" i="27"/>
  <c r="C84" i="27"/>
  <c r="I83" i="27"/>
  <c r="D83" i="27"/>
  <c r="J82" i="27"/>
  <c r="E82" i="27"/>
  <c r="K81" i="27"/>
  <c r="G81" i="27"/>
  <c r="L80" i="27"/>
  <c r="H80" i="27"/>
  <c r="C80" i="27"/>
  <c r="I79" i="27"/>
  <c r="E79" i="27"/>
  <c r="J88" i="27"/>
  <c r="F88" i="27"/>
  <c r="L87" i="27"/>
  <c r="G87" i="27"/>
  <c r="C87" i="27"/>
  <c r="H86" i="27"/>
  <c r="D86" i="27"/>
  <c r="J85" i="27"/>
  <c r="E85" i="27"/>
  <c r="K84" i="27"/>
  <c r="F84" i="27"/>
  <c r="L83" i="27"/>
  <c r="H83" i="27"/>
  <c r="C83" i="27"/>
  <c r="I82" i="27"/>
  <c r="D82" i="27"/>
  <c r="J81" i="27"/>
  <c r="F81" i="27"/>
  <c r="K80" i="27"/>
  <c r="G80" i="27"/>
  <c r="L79" i="27"/>
  <c r="H79" i="27"/>
  <c r="D79" i="27"/>
  <c r="I88" i="27"/>
  <c r="E88" i="27"/>
  <c r="J87" i="27"/>
  <c r="F87" i="27"/>
  <c r="L86" i="27"/>
  <c r="G86" i="27"/>
  <c r="C86" i="27"/>
  <c r="H85" i="27"/>
  <c r="D85" i="27"/>
  <c r="J84" i="27"/>
  <c r="E84" i="27"/>
  <c r="K83" i="27"/>
  <c r="F83" i="27"/>
  <c r="L82" i="27"/>
  <c r="H82" i="27"/>
  <c r="C82" i="27"/>
  <c r="I81" i="27"/>
  <c r="D81" i="27"/>
  <c r="J80" i="27"/>
  <c r="F80" i="27"/>
  <c r="K79" i="27"/>
  <c r="G79" i="27"/>
  <c r="H88" i="27"/>
  <c r="D88" i="27"/>
  <c r="I87" i="27"/>
  <c r="E87" i="27"/>
  <c r="K86" i="27"/>
  <c r="F86" i="27"/>
  <c r="L85" i="27"/>
  <c r="G85" i="27"/>
  <c r="C85" i="27"/>
  <c r="I84" i="27"/>
  <c r="D84" i="27"/>
  <c r="J83" i="27"/>
  <c r="E83" i="27"/>
  <c r="K82" i="27"/>
  <c r="G82" i="27"/>
  <c r="L81" i="27"/>
  <c r="H81" i="27"/>
  <c r="C81" i="27"/>
  <c r="I80" i="27"/>
  <c r="E80" i="27"/>
  <c r="J79" i="27"/>
  <c r="F79" i="27"/>
  <c r="J77" i="27"/>
  <c r="F77" i="27"/>
  <c r="I77" i="27"/>
  <c r="E77" i="27"/>
  <c r="L77" i="27"/>
  <c r="H77" i="27"/>
  <c r="D77" i="27"/>
  <c r="K77" i="27"/>
  <c r="G77" i="27"/>
  <c r="C77" i="27"/>
  <c r="N95" i="44" l="1"/>
  <c r="L117" i="44" s="1"/>
  <c r="N97" i="41"/>
  <c r="N94" i="35"/>
  <c r="N95" i="38"/>
  <c r="N94" i="38"/>
  <c r="N92" i="37"/>
  <c r="N96" i="37"/>
  <c r="N98" i="37"/>
  <c r="N94" i="37"/>
  <c r="N97" i="37"/>
  <c r="N93" i="41"/>
  <c r="G115" i="41" s="1"/>
  <c r="N94" i="41"/>
  <c r="N98" i="41"/>
  <c r="N96" i="41"/>
  <c r="N93" i="36"/>
  <c r="N94" i="36"/>
  <c r="N96" i="36"/>
  <c r="L118" i="36" s="1"/>
  <c r="N97" i="36"/>
  <c r="N95" i="36"/>
  <c r="N99" i="36"/>
  <c r="N92" i="40"/>
  <c r="J114" i="40" s="1"/>
  <c r="N99" i="40"/>
  <c r="N95" i="40"/>
  <c r="J117" i="40" s="1"/>
  <c r="N97" i="40"/>
  <c r="J119" i="40" s="1"/>
  <c r="N94" i="40"/>
  <c r="N96" i="40"/>
  <c r="N100" i="40"/>
  <c r="N93" i="44"/>
  <c r="N97" i="44"/>
  <c r="L119" i="44" s="1"/>
  <c r="N98" i="44"/>
  <c r="N99" i="44"/>
  <c r="N94" i="44"/>
  <c r="N96" i="44"/>
  <c r="L118" i="44" s="1"/>
  <c r="N95" i="42"/>
  <c r="I117" i="42" s="1"/>
  <c r="N98" i="38"/>
  <c r="N100" i="38"/>
  <c r="N95" i="37"/>
  <c r="N99" i="37"/>
  <c r="N100" i="37"/>
  <c r="N97" i="38"/>
  <c r="N91" i="42"/>
  <c r="N98" i="42"/>
  <c r="N96" i="42"/>
  <c r="N94" i="42"/>
  <c r="I116" i="42" s="1"/>
  <c r="N100" i="42"/>
  <c r="N92" i="35"/>
  <c r="N95" i="35"/>
  <c r="N100" i="35"/>
  <c r="N99" i="35"/>
  <c r="N96" i="35"/>
  <c r="N97" i="35"/>
  <c r="J119" i="35" s="1"/>
  <c r="N93" i="39"/>
  <c r="H115" i="39" s="1"/>
  <c r="N100" i="39"/>
  <c r="N97" i="39"/>
  <c r="N98" i="39"/>
  <c r="N99" i="39"/>
  <c r="N94" i="39"/>
  <c r="N93" i="43"/>
  <c r="N95" i="43"/>
  <c r="J117" i="43" s="1"/>
  <c r="N96" i="43"/>
  <c r="N97" i="43"/>
  <c r="J119" i="43" s="1"/>
  <c r="N94" i="43"/>
  <c r="N100" i="43"/>
  <c r="N96" i="38"/>
  <c r="N99" i="38"/>
  <c r="N99" i="42"/>
  <c r="N98" i="36"/>
  <c r="L120" i="36" s="1"/>
  <c r="N100" i="41"/>
  <c r="N99" i="41"/>
  <c r="N95" i="39"/>
  <c r="N99" i="43"/>
  <c r="N92" i="44"/>
  <c r="N91" i="44"/>
  <c r="L113" i="44" s="1"/>
  <c r="N91" i="43"/>
  <c r="N92" i="43"/>
  <c r="J114" i="43" s="1"/>
  <c r="N93" i="42"/>
  <c r="I115" i="42" s="1"/>
  <c r="N92" i="42"/>
  <c r="N91" i="39"/>
  <c r="H113" i="39" s="1"/>
  <c r="N91" i="41"/>
  <c r="N92" i="41"/>
  <c r="N91" i="40"/>
  <c r="N93" i="40"/>
  <c r="N92" i="39"/>
  <c r="N93" i="38"/>
  <c r="N92" i="38"/>
  <c r="N91" i="38"/>
  <c r="N93" i="37"/>
  <c r="N91" i="37"/>
  <c r="N92" i="36"/>
  <c r="L114" i="36" s="1"/>
  <c r="N91" i="36"/>
  <c r="N91" i="35"/>
  <c r="N93" i="35"/>
  <c r="M61" i="11" a="1"/>
  <c r="T61" i="11" s="1"/>
  <c r="AP61" i="11" s="1"/>
  <c r="I96" i="27"/>
  <c r="K95" i="27"/>
  <c r="J95" i="27"/>
  <c r="E99" i="27"/>
  <c r="I92" i="27"/>
  <c r="L97" i="27"/>
  <c r="I99" i="27"/>
  <c r="I93" i="27"/>
  <c r="D97" i="27"/>
  <c r="L98" i="27"/>
  <c r="I100" i="27"/>
  <c r="L95" i="27"/>
  <c r="J97" i="27"/>
  <c r="G99" i="27"/>
  <c r="L92" i="27"/>
  <c r="J94" i="27"/>
  <c r="E98" i="27"/>
  <c r="C100" i="27"/>
  <c r="E100" i="28"/>
  <c r="D97" i="28"/>
  <c r="J92" i="28"/>
  <c r="J99" i="28"/>
  <c r="I92" i="28"/>
  <c r="L97" i="28"/>
  <c r="I99" i="28"/>
  <c r="K96" i="28"/>
  <c r="H98" i="28"/>
  <c r="F100" i="28"/>
  <c r="K93" i="28"/>
  <c r="I95" i="28"/>
  <c r="F97" i="28"/>
  <c r="D99" i="28"/>
  <c r="K100" i="28"/>
  <c r="H98" i="29"/>
  <c r="K92" i="29"/>
  <c r="L99" i="29"/>
  <c r="E97" i="29"/>
  <c r="K94" i="29"/>
  <c r="I96" i="29"/>
  <c r="F98" i="29"/>
  <c r="D100" i="29"/>
  <c r="K95" i="29"/>
  <c r="H97" i="29"/>
  <c r="F99" i="29"/>
  <c r="L92" i="29"/>
  <c r="J94" i="29"/>
  <c r="E98" i="29"/>
  <c r="C100" i="29"/>
  <c r="C97" i="30"/>
  <c r="K98" i="30"/>
  <c r="H100" i="30"/>
  <c r="J92" i="30"/>
  <c r="C98" i="30"/>
  <c r="J99" i="30"/>
  <c r="K96" i="30"/>
  <c r="H98" i="30"/>
  <c r="F100" i="30"/>
  <c r="K93" i="30"/>
  <c r="I95" i="30"/>
  <c r="F97" i="30"/>
  <c r="D99" i="30"/>
  <c r="K100" i="30"/>
  <c r="C97" i="31"/>
  <c r="H100" i="31"/>
  <c r="I96" i="31"/>
  <c r="L93" i="31"/>
  <c r="I92" i="31"/>
  <c r="I99" i="31"/>
  <c r="J92" i="31"/>
  <c r="C98" i="31"/>
  <c r="J99" i="31"/>
  <c r="K96" i="31"/>
  <c r="H98" i="31"/>
  <c r="F100" i="31"/>
  <c r="K93" i="31"/>
  <c r="I95" i="31"/>
  <c r="F97" i="31"/>
  <c r="D99" i="31"/>
  <c r="K100" i="31"/>
  <c r="F100" i="32"/>
  <c r="E97" i="32"/>
  <c r="K94" i="32"/>
  <c r="I96" i="32"/>
  <c r="F98" i="32"/>
  <c r="D100" i="32"/>
  <c r="K95" i="32"/>
  <c r="H97" i="32"/>
  <c r="F99" i="32"/>
  <c r="L92" i="32"/>
  <c r="J94" i="32"/>
  <c r="E98" i="32"/>
  <c r="C100" i="32"/>
  <c r="F100" i="33"/>
  <c r="E97" i="33"/>
  <c r="K94" i="33"/>
  <c r="I96" i="33"/>
  <c r="F98" i="33"/>
  <c r="D100" i="33"/>
  <c r="K95" i="33"/>
  <c r="H97" i="33"/>
  <c r="F99" i="33"/>
  <c r="L92" i="33"/>
  <c r="J94" i="33"/>
  <c r="E98" i="33"/>
  <c r="C100" i="33"/>
  <c r="J94" i="34"/>
  <c r="L96" i="34"/>
  <c r="D99" i="34"/>
  <c r="K92" i="34"/>
  <c r="H99" i="34"/>
  <c r="I92" i="34"/>
  <c r="L97" i="34"/>
  <c r="I99" i="34"/>
  <c r="I93" i="34"/>
  <c r="D97" i="34"/>
  <c r="L98" i="34"/>
  <c r="I100" i="34"/>
  <c r="I94" i="34"/>
  <c r="D98" i="34"/>
  <c r="L99" i="34"/>
  <c r="D100" i="27"/>
  <c r="F99" i="27"/>
  <c r="I94" i="27"/>
  <c r="D98" i="27"/>
  <c r="L99" i="27"/>
  <c r="L96" i="27"/>
  <c r="I98" i="27"/>
  <c r="G100" i="27"/>
  <c r="L94" i="28"/>
  <c r="L98" i="28"/>
  <c r="K95" i="28"/>
  <c r="K94" i="28"/>
  <c r="I96" i="28"/>
  <c r="F98" i="28"/>
  <c r="D100" i="28"/>
  <c r="J93" i="28"/>
  <c r="E97" i="28"/>
  <c r="C99" i="28"/>
  <c r="J100" i="28"/>
  <c r="K97" i="28"/>
  <c r="H99" i="28"/>
  <c r="I94" i="29"/>
  <c r="C99" i="29"/>
  <c r="L95" i="29"/>
  <c r="C97" i="29"/>
  <c r="K98" i="29"/>
  <c r="H100" i="29"/>
  <c r="J92" i="29"/>
  <c r="C98" i="29"/>
  <c r="J99" i="29"/>
  <c r="L96" i="29"/>
  <c r="I98" i="29"/>
  <c r="G100" i="29"/>
  <c r="L93" i="30"/>
  <c r="J95" i="30"/>
  <c r="G97" i="30"/>
  <c r="E99" i="30"/>
  <c r="L94" i="30"/>
  <c r="J96" i="30"/>
  <c r="G98" i="30"/>
  <c r="E100" i="30"/>
  <c r="J93" i="30"/>
  <c r="E97" i="30"/>
  <c r="C99" i="30"/>
  <c r="J100" i="30"/>
  <c r="K97" i="30"/>
  <c r="H99" i="30"/>
  <c r="F98" i="31"/>
  <c r="J95" i="31"/>
  <c r="L94" i="31"/>
  <c r="J96" i="31"/>
  <c r="G98" i="31"/>
  <c r="E100" i="31"/>
  <c r="J93" i="31"/>
  <c r="E97" i="31"/>
  <c r="C99" i="31"/>
  <c r="J100" i="31"/>
  <c r="K97" i="31"/>
  <c r="H99" i="31"/>
  <c r="D98" i="32"/>
  <c r="C99" i="32"/>
  <c r="L95" i="32"/>
  <c r="C97" i="32"/>
  <c r="K98" i="32"/>
  <c r="H100" i="32"/>
  <c r="J92" i="32"/>
  <c r="C98" i="32"/>
  <c r="J99" i="32"/>
  <c r="L96" i="32"/>
  <c r="I98" i="32"/>
  <c r="G100" i="32"/>
  <c r="D98" i="33"/>
  <c r="I94" i="33"/>
  <c r="C99" i="33"/>
  <c r="L95" i="33"/>
  <c r="C97" i="33"/>
  <c r="K98" i="33"/>
  <c r="H100" i="33"/>
  <c r="J92" i="33"/>
  <c r="C98" i="33"/>
  <c r="J99" i="33"/>
  <c r="L96" i="33"/>
  <c r="I98" i="33"/>
  <c r="G100" i="33"/>
  <c r="I98" i="34"/>
  <c r="K93" i="34"/>
  <c r="K100" i="34"/>
  <c r="K94" i="34"/>
  <c r="I96" i="34"/>
  <c r="F98" i="34"/>
  <c r="D100" i="34"/>
  <c r="K95" i="34"/>
  <c r="H97" i="34"/>
  <c r="F99" i="34"/>
  <c r="K96" i="34"/>
  <c r="H98" i="34"/>
  <c r="F100" i="34"/>
  <c r="K94" i="27"/>
  <c r="H97" i="27"/>
  <c r="C97" i="27"/>
  <c r="K98" i="27"/>
  <c r="H100" i="27"/>
  <c r="J92" i="27"/>
  <c r="C98" i="27"/>
  <c r="J99" i="27"/>
  <c r="K96" i="27"/>
  <c r="H98" i="27"/>
  <c r="F100" i="27"/>
  <c r="K93" i="27"/>
  <c r="I95" i="27"/>
  <c r="F97" i="27"/>
  <c r="D99" i="27"/>
  <c r="K100" i="27"/>
  <c r="J96" i="28"/>
  <c r="I93" i="28"/>
  <c r="I100" i="28"/>
  <c r="H97" i="28"/>
  <c r="C97" i="28"/>
  <c r="K98" i="28"/>
  <c r="H100" i="28"/>
  <c r="L95" i="28"/>
  <c r="J97" i="28"/>
  <c r="G99" i="28"/>
  <c r="L92" i="28"/>
  <c r="J94" i="28"/>
  <c r="E98" i="28"/>
  <c r="C100" i="28"/>
  <c r="K96" i="29"/>
  <c r="F100" i="29"/>
  <c r="J93" i="29"/>
  <c r="J100" i="29"/>
  <c r="J97" i="29"/>
  <c r="L93" i="29"/>
  <c r="J95" i="29"/>
  <c r="G97" i="29"/>
  <c r="E99" i="29"/>
  <c r="L94" i="29"/>
  <c r="J96" i="29"/>
  <c r="G98" i="29"/>
  <c r="E100" i="29"/>
  <c r="K93" i="29"/>
  <c r="I95" i="29"/>
  <c r="F97" i="29"/>
  <c r="D99" i="29"/>
  <c r="K100" i="29"/>
  <c r="I92" i="30"/>
  <c r="L97" i="30"/>
  <c r="I99" i="30"/>
  <c r="I93" i="30"/>
  <c r="D97" i="30"/>
  <c r="L98" i="30"/>
  <c r="I100" i="30"/>
  <c r="L95" i="30"/>
  <c r="J97" i="30"/>
  <c r="G99" i="30"/>
  <c r="L92" i="30"/>
  <c r="J94" i="30"/>
  <c r="E98" i="30"/>
  <c r="C100" i="30"/>
  <c r="K98" i="31"/>
  <c r="D100" i="31"/>
  <c r="G97" i="31"/>
  <c r="I93" i="31"/>
  <c r="D97" i="31"/>
  <c r="L98" i="31"/>
  <c r="I100" i="31"/>
  <c r="L95" i="31"/>
  <c r="J97" i="31"/>
  <c r="G99" i="31"/>
  <c r="L92" i="31"/>
  <c r="J94" i="31"/>
  <c r="E98" i="31"/>
  <c r="C100" i="31"/>
  <c r="K92" i="32"/>
  <c r="L99" i="32"/>
  <c r="K96" i="32"/>
  <c r="J93" i="32"/>
  <c r="J100" i="32"/>
  <c r="J97" i="32"/>
  <c r="L93" i="32"/>
  <c r="J95" i="32"/>
  <c r="G97" i="32"/>
  <c r="E99" i="32"/>
  <c r="L94" i="32"/>
  <c r="J96" i="32"/>
  <c r="G98" i="32"/>
  <c r="E100" i="32"/>
  <c r="K93" i="32"/>
  <c r="I95" i="32"/>
  <c r="F97" i="32"/>
  <c r="D99" i="32"/>
  <c r="K100" i="32"/>
  <c r="K92" i="33"/>
  <c r="K96" i="33"/>
  <c r="J93" i="33"/>
  <c r="J100" i="33"/>
  <c r="J97" i="33"/>
  <c r="L93" i="33"/>
  <c r="J95" i="33"/>
  <c r="G97" i="33"/>
  <c r="E99" i="33"/>
  <c r="L94" i="33"/>
  <c r="J96" i="33"/>
  <c r="G98" i="33"/>
  <c r="E100" i="33"/>
  <c r="K93" i="33"/>
  <c r="I95" i="33"/>
  <c r="F97" i="33"/>
  <c r="D99" i="33"/>
  <c r="K100" i="33"/>
  <c r="E98" i="34"/>
  <c r="G100" i="34"/>
  <c r="I95" i="34"/>
  <c r="C97" i="34"/>
  <c r="K98" i="34"/>
  <c r="H100" i="34"/>
  <c r="J92" i="34"/>
  <c r="C98" i="34"/>
  <c r="J99" i="34"/>
  <c r="J93" i="34"/>
  <c r="E97" i="34"/>
  <c r="C99" i="34"/>
  <c r="J100" i="34"/>
  <c r="F98" i="27"/>
  <c r="K92" i="27"/>
  <c r="L93" i="27"/>
  <c r="G97" i="27"/>
  <c r="L94" i="27"/>
  <c r="J96" i="27"/>
  <c r="G98" i="27"/>
  <c r="E100" i="27"/>
  <c r="J93" i="27"/>
  <c r="E97" i="27"/>
  <c r="C99" i="27"/>
  <c r="J100" i="27"/>
  <c r="K97" i="27"/>
  <c r="H99" i="27"/>
  <c r="G98" i="28"/>
  <c r="F99" i="28"/>
  <c r="C98" i="28"/>
  <c r="L93" i="28"/>
  <c r="J95" i="28"/>
  <c r="G97" i="28"/>
  <c r="E99" i="28"/>
  <c r="K92" i="28"/>
  <c r="I94" i="28"/>
  <c r="D98" i="28"/>
  <c r="L99" i="28"/>
  <c r="L96" i="28"/>
  <c r="I98" i="28"/>
  <c r="G100" i="28"/>
  <c r="D98" i="29"/>
  <c r="G99" i="29"/>
  <c r="I92" i="29"/>
  <c r="L97" i="29"/>
  <c r="I99" i="29"/>
  <c r="I93" i="29"/>
  <c r="D97" i="29"/>
  <c r="L98" i="29"/>
  <c r="I100" i="29"/>
  <c r="K97" i="29"/>
  <c r="H99" i="29"/>
  <c r="K94" i="30"/>
  <c r="I96" i="30"/>
  <c r="F98" i="30"/>
  <c r="D100" i="30"/>
  <c r="K95" i="30"/>
  <c r="H97" i="30"/>
  <c r="F99" i="30"/>
  <c r="K92" i="30"/>
  <c r="I94" i="30"/>
  <c r="D98" i="30"/>
  <c r="L99" i="30"/>
  <c r="L96" i="30"/>
  <c r="I98" i="30"/>
  <c r="G100" i="30"/>
  <c r="K94" i="31"/>
  <c r="E99" i="31"/>
  <c r="L97" i="31"/>
  <c r="K95" i="31"/>
  <c r="H97" i="31"/>
  <c r="F99" i="31"/>
  <c r="K92" i="31"/>
  <c r="I94" i="31"/>
  <c r="D98" i="31"/>
  <c r="L99" i="31"/>
  <c r="L96" i="31"/>
  <c r="I98" i="31"/>
  <c r="G100" i="31"/>
  <c r="I94" i="32"/>
  <c r="H98" i="32"/>
  <c r="G99" i="32"/>
  <c r="I92" i="32"/>
  <c r="L97" i="32"/>
  <c r="I99" i="32"/>
  <c r="I93" i="32"/>
  <c r="D97" i="32"/>
  <c r="L98" i="32"/>
  <c r="I100" i="32"/>
  <c r="K97" i="32"/>
  <c r="H99" i="32"/>
  <c r="L99" i="33"/>
  <c r="H98" i="33"/>
  <c r="G99" i="33"/>
  <c r="I92" i="33"/>
  <c r="L97" i="33"/>
  <c r="I99" i="33"/>
  <c r="I93" i="33"/>
  <c r="D97" i="33"/>
  <c r="L98" i="33"/>
  <c r="I100" i="33"/>
  <c r="K97" i="33"/>
  <c r="H99" i="33"/>
  <c r="L92" i="34"/>
  <c r="C100" i="34"/>
  <c r="F97" i="34"/>
  <c r="K97" i="34"/>
  <c r="L93" i="34"/>
  <c r="J95" i="34"/>
  <c r="G97" i="34"/>
  <c r="E99" i="34"/>
  <c r="L94" i="34"/>
  <c r="J96" i="34"/>
  <c r="G98" i="34"/>
  <c r="E100" i="34"/>
  <c r="L95" i="34"/>
  <c r="J97" i="34"/>
  <c r="G99" i="34"/>
  <c r="H95" i="27"/>
  <c r="H92" i="27"/>
  <c r="C96" i="27"/>
  <c r="F95" i="28"/>
  <c r="F96" i="28"/>
  <c r="G93" i="28"/>
  <c r="D95" i="28"/>
  <c r="H95" i="29"/>
  <c r="G92" i="29"/>
  <c r="G94" i="29"/>
  <c r="D96" i="29"/>
  <c r="F95" i="29"/>
  <c r="H92" i="29"/>
  <c r="C96" i="29"/>
  <c r="F96" i="30"/>
  <c r="G93" i="30"/>
  <c r="D95" i="30"/>
  <c r="E95" i="31"/>
  <c r="H93" i="31"/>
  <c r="F96" i="31"/>
  <c r="G93" i="31"/>
  <c r="D95" i="31"/>
  <c r="H95" i="32"/>
  <c r="G92" i="32"/>
  <c r="G94" i="32"/>
  <c r="D96" i="32"/>
  <c r="F95" i="32"/>
  <c r="H92" i="32"/>
  <c r="C96" i="32"/>
  <c r="H95" i="33"/>
  <c r="G92" i="33"/>
  <c r="G94" i="33"/>
  <c r="D96" i="33"/>
  <c r="F95" i="33"/>
  <c r="H92" i="33"/>
  <c r="C96" i="33"/>
  <c r="D95" i="34"/>
  <c r="G94" i="27"/>
  <c r="D96" i="27"/>
  <c r="F95" i="27"/>
  <c r="G92" i="27"/>
  <c r="G96" i="27"/>
  <c r="G94" i="28"/>
  <c r="D96" i="28"/>
  <c r="C95" i="28"/>
  <c r="G96" i="29"/>
  <c r="H93" i="30"/>
  <c r="E95" i="30"/>
  <c r="H94" i="30"/>
  <c r="E96" i="30"/>
  <c r="C95" i="30"/>
  <c r="H94" i="31"/>
  <c r="E96" i="31"/>
  <c r="C95" i="31"/>
  <c r="F96" i="32"/>
  <c r="G96" i="32"/>
  <c r="G96" i="33"/>
  <c r="H92" i="34"/>
  <c r="G94" i="34"/>
  <c r="D96" i="34"/>
  <c r="F95" i="34"/>
  <c r="F96" i="34"/>
  <c r="E95" i="27"/>
  <c r="F96" i="27"/>
  <c r="G93" i="27"/>
  <c r="D95" i="27"/>
  <c r="H94" i="28"/>
  <c r="H95" i="28"/>
  <c r="H92" i="28"/>
  <c r="C96" i="28"/>
  <c r="C95" i="29"/>
  <c r="H93" i="29"/>
  <c r="E95" i="29"/>
  <c r="H94" i="29"/>
  <c r="E96" i="29"/>
  <c r="G93" i="29"/>
  <c r="D95" i="29"/>
  <c r="H95" i="30"/>
  <c r="H92" i="30"/>
  <c r="C96" i="30"/>
  <c r="G94" i="31"/>
  <c r="H95" i="31"/>
  <c r="H92" i="31"/>
  <c r="C96" i="31"/>
  <c r="C95" i="32"/>
  <c r="H93" i="32"/>
  <c r="E95" i="32"/>
  <c r="H94" i="32"/>
  <c r="E96" i="32"/>
  <c r="G93" i="32"/>
  <c r="D95" i="32"/>
  <c r="C95" i="33"/>
  <c r="H93" i="33"/>
  <c r="E95" i="33"/>
  <c r="H94" i="33"/>
  <c r="E96" i="33"/>
  <c r="G93" i="33"/>
  <c r="D95" i="33"/>
  <c r="G96" i="34"/>
  <c r="G92" i="34"/>
  <c r="C95" i="34"/>
  <c r="H93" i="27"/>
  <c r="H94" i="27"/>
  <c r="E96" i="27"/>
  <c r="C95" i="27"/>
  <c r="E96" i="28"/>
  <c r="H93" i="28"/>
  <c r="E95" i="28"/>
  <c r="G92" i="28"/>
  <c r="G96" i="28"/>
  <c r="F96" i="29"/>
  <c r="G94" i="30"/>
  <c r="D96" i="30"/>
  <c r="F95" i="30"/>
  <c r="G92" i="30"/>
  <c r="G96" i="30"/>
  <c r="D96" i="31"/>
  <c r="F95" i="31"/>
  <c r="G92" i="31"/>
  <c r="G96" i="31"/>
  <c r="F96" i="33"/>
  <c r="G93" i="34"/>
  <c r="C96" i="34"/>
  <c r="H93" i="34"/>
  <c r="E95" i="34"/>
  <c r="H94" i="34"/>
  <c r="E96" i="34"/>
  <c r="H95" i="34"/>
  <c r="B74" i="11" a="1"/>
  <c r="B61" i="11" a="1"/>
  <c r="M48" i="11" a="1"/>
  <c r="B48" i="11" a="1"/>
  <c r="M35" i="11" a="1"/>
  <c r="B35" i="11" a="1"/>
  <c r="M22" i="11" a="1"/>
  <c r="I89" i="34"/>
  <c r="I91" i="34"/>
  <c r="L89" i="34"/>
  <c r="L91" i="34"/>
  <c r="E92" i="34"/>
  <c r="G91" i="34"/>
  <c r="G89" i="34"/>
  <c r="D93" i="34"/>
  <c r="D94" i="34"/>
  <c r="H89" i="34"/>
  <c r="H91" i="34"/>
  <c r="K91" i="34"/>
  <c r="K89" i="34"/>
  <c r="E89" i="34"/>
  <c r="E91" i="34"/>
  <c r="E94" i="34"/>
  <c r="F91" i="34"/>
  <c r="F89" i="34"/>
  <c r="C93" i="34"/>
  <c r="F92" i="34"/>
  <c r="C94" i="34"/>
  <c r="F93" i="34"/>
  <c r="C92" i="34"/>
  <c r="C89" i="34"/>
  <c r="D89" i="34"/>
  <c r="D91" i="34"/>
  <c r="J91" i="34"/>
  <c r="J89" i="34"/>
  <c r="H91" i="33"/>
  <c r="H89" i="33"/>
  <c r="K89" i="33"/>
  <c r="K91" i="33"/>
  <c r="E94" i="33"/>
  <c r="D91" i="33"/>
  <c r="D89" i="33"/>
  <c r="F93" i="33"/>
  <c r="D94" i="33"/>
  <c r="F89" i="33"/>
  <c r="F91" i="33"/>
  <c r="C93" i="33"/>
  <c r="F92" i="33"/>
  <c r="C94" i="33"/>
  <c r="E91" i="33"/>
  <c r="E89" i="33"/>
  <c r="L91" i="33"/>
  <c r="L89" i="33"/>
  <c r="J89" i="33"/>
  <c r="J91" i="33"/>
  <c r="I91" i="33"/>
  <c r="I89" i="33"/>
  <c r="E92" i="33"/>
  <c r="G89" i="33"/>
  <c r="G91" i="33"/>
  <c r="D93" i="33"/>
  <c r="C89" i="33"/>
  <c r="C92" i="33"/>
  <c r="D91" i="32"/>
  <c r="D89" i="32"/>
  <c r="L91" i="32"/>
  <c r="L89" i="32"/>
  <c r="J89" i="32"/>
  <c r="J91" i="32"/>
  <c r="I91" i="32"/>
  <c r="I89" i="32"/>
  <c r="E92" i="32"/>
  <c r="G89" i="32"/>
  <c r="G91" i="32"/>
  <c r="D93" i="32"/>
  <c r="C89" i="32"/>
  <c r="C92" i="32"/>
  <c r="H91" i="32"/>
  <c r="H89" i="32"/>
  <c r="K89" i="32"/>
  <c r="K91" i="32"/>
  <c r="E94" i="32"/>
  <c r="F93" i="32"/>
  <c r="D94" i="32"/>
  <c r="F89" i="32"/>
  <c r="F91" i="32"/>
  <c r="C93" i="32"/>
  <c r="F92" i="32"/>
  <c r="C94" i="32"/>
  <c r="E91" i="32"/>
  <c r="E89" i="32"/>
  <c r="J89" i="31"/>
  <c r="J91" i="31"/>
  <c r="F89" i="31"/>
  <c r="F91" i="31"/>
  <c r="G91" i="31"/>
  <c r="G89" i="31"/>
  <c r="D93" i="31"/>
  <c r="L91" i="31"/>
  <c r="L89" i="31"/>
  <c r="E94" i="31"/>
  <c r="C93" i="31"/>
  <c r="K91" i="31"/>
  <c r="K89" i="31"/>
  <c r="D94" i="31"/>
  <c r="E89" i="31"/>
  <c r="E91" i="31"/>
  <c r="E92" i="31"/>
  <c r="F92" i="31"/>
  <c r="C94" i="31"/>
  <c r="D91" i="31"/>
  <c r="D89" i="31"/>
  <c r="I89" i="31"/>
  <c r="I91" i="31"/>
  <c r="H91" i="31"/>
  <c r="H89" i="31"/>
  <c r="F93" i="31"/>
  <c r="C92" i="31"/>
  <c r="C89" i="31"/>
  <c r="E92" i="30"/>
  <c r="G91" i="30"/>
  <c r="G89" i="30"/>
  <c r="D93" i="30"/>
  <c r="L91" i="30"/>
  <c r="L89" i="30"/>
  <c r="E94" i="30"/>
  <c r="K91" i="30"/>
  <c r="K89" i="30"/>
  <c r="D94" i="30"/>
  <c r="E89" i="30"/>
  <c r="E91" i="30"/>
  <c r="F89" i="30"/>
  <c r="F91" i="30"/>
  <c r="C93" i="30"/>
  <c r="F92" i="30"/>
  <c r="C94" i="30"/>
  <c r="D91" i="30"/>
  <c r="D89" i="30"/>
  <c r="I89" i="30"/>
  <c r="I91" i="30"/>
  <c r="J89" i="30"/>
  <c r="J91" i="30"/>
  <c r="H91" i="30"/>
  <c r="H89" i="30"/>
  <c r="F93" i="30"/>
  <c r="C92" i="30"/>
  <c r="C89" i="30"/>
  <c r="H91" i="29"/>
  <c r="H89" i="29"/>
  <c r="D91" i="29"/>
  <c r="D89" i="29"/>
  <c r="K89" i="29"/>
  <c r="K91" i="29"/>
  <c r="E94" i="29"/>
  <c r="D94" i="29"/>
  <c r="F89" i="29"/>
  <c r="F91" i="29"/>
  <c r="C93" i="29"/>
  <c r="F92" i="29"/>
  <c r="C94" i="29"/>
  <c r="E91" i="29"/>
  <c r="E89" i="29"/>
  <c r="F93" i="29"/>
  <c r="L91" i="29"/>
  <c r="L89" i="29"/>
  <c r="J89" i="29"/>
  <c r="J91" i="29"/>
  <c r="I91" i="29"/>
  <c r="I89" i="29"/>
  <c r="E92" i="29"/>
  <c r="G89" i="29"/>
  <c r="G91" i="29"/>
  <c r="D93" i="29"/>
  <c r="C89" i="29"/>
  <c r="C92" i="29"/>
  <c r="K91" i="28"/>
  <c r="K89" i="28"/>
  <c r="F89" i="28"/>
  <c r="F91" i="28"/>
  <c r="C93" i="28"/>
  <c r="L91" i="28"/>
  <c r="L89" i="28"/>
  <c r="E94" i="28"/>
  <c r="J89" i="28"/>
  <c r="J91" i="28"/>
  <c r="D94" i="28"/>
  <c r="E89" i="28"/>
  <c r="E91" i="28"/>
  <c r="G91" i="28"/>
  <c r="G89" i="28"/>
  <c r="F92" i="28"/>
  <c r="E92" i="28"/>
  <c r="D91" i="28"/>
  <c r="D89" i="28"/>
  <c r="I89" i="28"/>
  <c r="I91" i="28"/>
  <c r="D93" i="28"/>
  <c r="C94" i="28"/>
  <c r="H91" i="28"/>
  <c r="H89" i="28"/>
  <c r="F93" i="28"/>
  <c r="C92" i="28"/>
  <c r="C89" i="28"/>
  <c r="E92" i="27"/>
  <c r="G91" i="27"/>
  <c r="G89" i="27"/>
  <c r="D93" i="27"/>
  <c r="L91" i="27"/>
  <c r="L89" i="27"/>
  <c r="E94" i="27"/>
  <c r="K91" i="27"/>
  <c r="K89" i="27"/>
  <c r="D94" i="27"/>
  <c r="E89" i="27"/>
  <c r="E91" i="27"/>
  <c r="F89" i="27"/>
  <c r="F91" i="27"/>
  <c r="C93" i="27"/>
  <c r="F92" i="27"/>
  <c r="C94" i="27"/>
  <c r="D91" i="27"/>
  <c r="D89" i="27"/>
  <c r="I89" i="27"/>
  <c r="I91" i="27"/>
  <c r="J89" i="27"/>
  <c r="J91" i="27"/>
  <c r="H91" i="27"/>
  <c r="H89" i="27"/>
  <c r="F93" i="27"/>
  <c r="C92" i="27"/>
  <c r="C89" i="27"/>
  <c r="D113" i="42" l="1"/>
  <c r="D124" i="42" s="1"/>
  <c r="D113" i="37"/>
  <c r="D124" i="37" s="1"/>
  <c r="D113" i="35"/>
  <c r="D124" i="35" s="1"/>
  <c r="N101" i="36"/>
  <c r="M17" i="36" s="1"/>
  <c r="N101" i="38"/>
  <c r="M17" i="38" s="1"/>
  <c r="D113" i="39"/>
  <c r="D124" i="39" s="1"/>
  <c r="D113" i="41"/>
  <c r="D102" i="41" s="1"/>
  <c r="D113" i="44"/>
  <c r="D124" i="44" s="1"/>
  <c r="F113" i="44"/>
  <c r="F115" i="44"/>
  <c r="F114" i="44"/>
  <c r="E114" i="44"/>
  <c r="E113" i="44"/>
  <c r="L128" i="44"/>
  <c r="L106" i="44"/>
  <c r="L108" i="44"/>
  <c r="L130" i="44"/>
  <c r="K119" i="44"/>
  <c r="K116" i="44"/>
  <c r="K120" i="44"/>
  <c r="K115" i="44"/>
  <c r="K117" i="44"/>
  <c r="K114" i="44"/>
  <c r="K113" i="44"/>
  <c r="K118" i="44"/>
  <c r="L107" i="44"/>
  <c r="L129" i="44"/>
  <c r="L124" i="44"/>
  <c r="L102" i="44"/>
  <c r="J118" i="44"/>
  <c r="J117" i="44"/>
  <c r="J114" i="44"/>
  <c r="J113" i="44"/>
  <c r="J119" i="44"/>
  <c r="J116" i="44"/>
  <c r="J115" i="44"/>
  <c r="L115" i="44"/>
  <c r="L114" i="44"/>
  <c r="N101" i="44"/>
  <c r="M17" i="44" s="1"/>
  <c r="H114" i="44"/>
  <c r="H113" i="44"/>
  <c r="H117" i="44"/>
  <c r="H116" i="44"/>
  <c r="H115" i="44"/>
  <c r="I115" i="44"/>
  <c r="I118" i="44"/>
  <c r="I117" i="44"/>
  <c r="I116" i="44"/>
  <c r="I114" i="44"/>
  <c r="I113" i="44"/>
  <c r="G116" i="44"/>
  <c r="G114" i="44"/>
  <c r="G113" i="44"/>
  <c r="G115" i="44"/>
  <c r="L116" i="44"/>
  <c r="L120" i="44"/>
  <c r="L121" i="44"/>
  <c r="J103" i="43"/>
  <c r="J125" i="43"/>
  <c r="H116" i="43"/>
  <c r="H117" i="43"/>
  <c r="H114" i="43"/>
  <c r="H113" i="43"/>
  <c r="H115" i="43"/>
  <c r="N101" i="43"/>
  <c r="M17" i="43" s="1"/>
  <c r="F115" i="43"/>
  <c r="F114" i="43"/>
  <c r="F113" i="43"/>
  <c r="E114" i="43"/>
  <c r="E113" i="43"/>
  <c r="J113" i="43"/>
  <c r="I114" i="43"/>
  <c r="I113" i="43"/>
  <c r="I117" i="43"/>
  <c r="I115" i="43"/>
  <c r="I118" i="43"/>
  <c r="I116" i="43"/>
  <c r="J116" i="43"/>
  <c r="J128" i="43"/>
  <c r="J106" i="43"/>
  <c r="J130" i="43"/>
  <c r="J108" i="43"/>
  <c r="D113" i="43"/>
  <c r="K118" i="43"/>
  <c r="K117" i="43"/>
  <c r="K114" i="43"/>
  <c r="K113" i="43"/>
  <c r="K115" i="43"/>
  <c r="K119" i="43"/>
  <c r="K116" i="43"/>
  <c r="K120" i="43"/>
  <c r="L119" i="43"/>
  <c r="L116" i="43"/>
  <c r="L115" i="43"/>
  <c r="L118" i="43"/>
  <c r="L121" i="43"/>
  <c r="L114" i="43"/>
  <c r="L113" i="43"/>
  <c r="L120" i="43"/>
  <c r="L117" i="43"/>
  <c r="G116" i="43"/>
  <c r="G114" i="43"/>
  <c r="G113" i="43"/>
  <c r="G115" i="43"/>
  <c r="J118" i="43"/>
  <c r="J115" i="43"/>
  <c r="I128" i="42"/>
  <c r="I106" i="42"/>
  <c r="L119" i="42"/>
  <c r="L116" i="42"/>
  <c r="L115" i="42"/>
  <c r="L118" i="42"/>
  <c r="L121" i="42"/>
  <c r="L114" i="42"/>
  <c r="L113" i="42"/>
  <c r="L120" i="42"/>
  <c r="L117" i="42"/>
  <c r="N101" i="42"/>
  <c r="M17" i="42" s="1"/>
  <c r="I126" i="42"/>
  <c r="I104" i="42"/>
  <c r="E114" i="42"/>
  <c r="E113" i="42"/>
  <c r="F115" i="42"/>
  <c r="F114" i="42"/>
  <c r="F113" i="42"/>
  <c r="H116" i="42"/>
  <c r="H117" i="42"/>
  <c r="H114" i="42"/>
  <c r="H113" i="42"/>
  <c r="H115" i="42"/>
  <c r="I105" i="42"/>
  <c r="I127" i="42"/>
  <c r="I113" i="42"/>
  <c r="K118" i="42"/>
  <c r="K117" i="42"/>
  <c r="K114" i="42"/>
  <c r="K113" i="42"/>
  <c r="K115" i="42"/>
  <c r="K119" i="42"/>
  <c r="K116" i="42"/>
  <c r="K120" i="42"/>
  <c r="J115" i="42"/>
  <c r="J119" i="42"/>
  <c r="J114" i="42"/>
  <c r="J113" i="42"/>
  <c r="J118" i="42"/>
  <c r="J117" i="42"/>
  <c r="J116" i="42"/>
  <c r="G116" i="42"/>
  <c r="G114" i="42"/>
  <c r="G113" i="42"/>
  <c r="G115" i="42"/>
  <c r="I118" i="42"/>
  <c r="I114" i="42"/>
  <c r="G104" i="41"/>
  <c r="G126" i="41"/>
  <c r="N101" i="41"/>
  <c r="M17" i="41" s="1"/>
  <c r="G113" i="41"/>
  <c r="H116" i="41"/>
  <c r="H117" i="41"/>
  <c r="H114" i="41"/>
  <c r="H113" i="41"/>
  <c r="H115" i="41"/>
  <c r="I114" i="41"/>
  <c r="I113" i="41"/>
  <c r="I117" i="41"/>
  <c r="I115" i="41"/>
  <c r="I118" i="41"/>
  <c r="I116" i="41"/>
  <c r="G114" i="41"/>
  <c r="L119" i="41"/>
  <c r="L116" i="41"/>
  <c r="L115" i="41"/>
  <c r="L121" i="41"/>
  <c r="L114" i="41"/>
  <c r="L113" i="41"/>
  <c r="L120" i="41"/>
  <c r="L118" i="41"/>
  <c r="L117" i="41"/>
  <c r="F115" i="41"/>
  <c r="F114" i="41"/>
  <c r="F113" i="41"/>
  <c r="E114" i="41"/>
  <c r="E113" i="41"/>
  <c r="K118" i="41"/>
  <c r="K117" i="41"/>
  <c r="K114" i="41"/>
  <c r="K113" i="41"/>
  <c r="K120" i="41"/>
  <c r="K115" i="41"/>
  <c r="K119" i="41"/>
  <c r="K116" i="41"/>
  <c r="J115" i="41"/>
  <c r="J119" i="41"/>
  <c r="J114" i="41"/>
  <c r="J113" i="41"/>
  <c r="J118" i="41"/>
  <c r="J117" i="41"/>
  <c r="J116" i="41"/>
  <c r="G116" i="41"/>
  <c r="J130" i="40"/>
  <c r="J108" i="40"/>
  <c r="J128" i="40"/>
  <c r="J106" i="40"/>
  <c r="E114" i="40"/>
  <c r="E113" i="40"/>
  <c r="H116" i="40"/>
  <c r="H114" i="40"/>
  <c r="H113" i="40"/>
  <c r="H115" i="40"/>
  <c r="H117" i="40"/>
  <c r="K118" i="40"/>
  <c r="K117" i="40"/>
  <c r="K119" i="40"/>
  <c r="K116" i="40"/>
  <c r="K114" i="40"/>
  <c r="K113" i="40"/>
  <c r="K120" i="40"/>
  <c r="K115" i="40"/>
  <c r="N101" i="40"/>
  <c r="M17" i="40" s="1"/>
  <c r="F115" i="40"/>
  <c r="F114" i="40"/>
  <c r="F113" i="40"/>
  <c r="D113" i="40"/>
  <c r="J113" i="40"/>
  <c r="I114" i="40"/>
  <c r="I113" i="40"/>
  <c r="I115" i="40"/>
  <c r="I118" i="40"/>
  <c r="I117" i="40"/>
  <c r="I116" i="40"/>
  <c r="J103" i="40"/>
  <c r="J125" i="40"/>
  <c r="J118" i="40"/>
  <c r="L119" i="40"/>
  <c r="L116" i="40"/>
  <c r="L121" i="40"/>
  <c r="L114" i="40"/>
  <c r="L113" i="40"/>
  <c r="L120" i="40"/>
  <c r="L115" i="40"/>
  <c r="L118" i="40"/>
  <c r="L117" i="40"/>
  <c r="G116" i="40"/>
  <c r="G114" i="40"/>
  <c r="G113" i="40"/>
  <c r="G115" i="40"/>
  <c r="J116" i="40"/>
  <c r="J115" i="40"/>
  <c r="H124" i="39"/>
  <c r="H102" i="39"/>
  <c r="F115" i="39"/>
  <c r="F114" i="39"/>
  <c r="F113" i="39"/>
  <c r="L119" i="39"/>
  <c r="L116" i="39"/>
  <c r="L121" i="39"/>
  <c r="L114" i="39"/>
  <c r="L113" i="39"/>
  <c r="L120" i="39"/>
  <c r="L115" i="39"/>
  <c r="L118" i="39"/>
  <c r="L117" i="39"/>
  <c r="H126" i="39"/>
  <c r="H104" i="39"/>
  <c r="K118" i="39"/>
  <c r="K117" i="39"/>
  <c r="K119" i="39"/>
  <c r="K116" i="39"/>
  <c r="K114" i="39"/>
  <c r="K113" i="39"/>
  <c r="K120" i="39"/>
  <c r="K115" i="39"/>
  <c r="E114" i="39"/>
  <c r="E113" i="39"/>
  <c r="J115" i="39"/>
  <c r="J118" i="39"/>
  <c r="J117" i="39"/>
  <c r="J119" i="39"/>
  <c r="J116" i="39"/>
  <c r="J114" i="39"/>
  <c r="J113" i="39"/>
  <c r="H114" i="39"/>
  <c r="N101" i="39"/>
  <c r="M17" i="39" s="1"/>
  <c r="G116" i="39"/>
  <c r="G114" i="39"/>
  <c r="G113" i="39"/>
  <c r="G115" i="39"/>
  <c r="I114" i="39"/>
  <c r="I113" i="39"/>
  <c r="I115" i="39"/>
  <c r="I118" i="39"/>
  <c r="I117" i="39"/>
  <c r="I116" i="39"/>
  <c r="H117" i="39"/>
  <c r="H116" i="39"/>
  <c r="D113" i="38"/>
  <c r="K118" i="38"/>
  <c r="K117" i="38"/>
  <c r="K119" i="38"/>
  <c r="K116" i="38"/>
  <c r="K115" i="38"/>
  <c r="K120" i="38"/>
  <c r="K114" i="38"/>
  <c r="K113" i="38"/>
  <c r="F115" i="38"/>
  <c r="F114" i="38"/>
  <c r="F113" i="38"/>
  <c r="E114" i="38"/>
  <c r="E113" i="38"/>
  <c r="H116" i="38"/>
  <c r="H114" i="38"/>
  <c r="H113" i="38"/>
  <c r="H115" i="38"/>
  <c r="H117" i="38"/>
  <c r="I114" i="38"/>
  <c r="I113" i="38"/>
  <c r="I115" i="38"/>
  <c r="I118" i="38"/>
  <c r="I117" i="38"/>
  <c r="I116" i="38"/>
  <c r="L119" i="38"/>
  <c r="L116" i="38"/>
  <c r="L121" i="38"/>
  <c r="L114" i="38"/>
  <c r="L113" i="38"/>
  <c r="L120" i="38"/>
  <c r="L115" i="38"/>
  <c r="L118" i="38"/>
  <c r="L117" i="38"/>
  <c r="G116" i="38"/>
  <c r="G114" i="38"/>
  <c r="G113" i="38"/>
  <c r="G115" i="38"/>
  <c r="J115" i="38"/>
  <c r="J118" i="38"/>
  <c r="J117" i="38"/>
  <c r="J119" i="38"/>
  <c r="J116" i="38"/>
  <c r="J114" i="38"/>
  <c r="J113" i="38"/>
  <c r="I114" i="37"/>
  <c r="I113" i="37"/>
  <c r="I115" i="37"/>
  <c r="I118" i="37"/>
  <c r="I117" i="37"/>
  <c r="I116" i="37"/>
  <c r="G116" i="37"/>
  <c r="G114" i="37"/>
  <c r="G113" i="37"/>
  <c r="G115" i="37"/>
  <c r="F115" i="37"/>
  <c r="F114" i="37"/>
  <c r="F113" i="37"/>
  <c r="N101" i="37"/>
  <c r="M17" i="37" s="1"/>
  <c r="J115" i="37"/>
  <c r="J118" i="37"/>
  <c r="J117" i="37"/>
  <c r="J119" i="37"/>
  <c r="J116" i="37"/>
  <c r="J114" i="37"/>
  <c r="J113" i="37"/>
  <c r="K118" i="37"/>
  <c r="K117" i="37"/>
  <c r="K119" i="37"/>
  <c r="K116" i="37"/>
  <c r="K114" i="37"/>
  <c r="K113" i="37"/>
  <c r="K120" i="37"/>
  <c r="K115" i="37"/>
  <c r="E114" i="37"/>
  <c r="E113" i="37"/>
  <c r="L119" i="37"/>
  <c r="L116" i="37"/>
  <c r="L121" i="37"/>
  <c r="L114" i="37"/>
  <c r="L113" i="37"/>
  <c r="L120" i="37"/>
  <c r="L115" i="37"/>
  <c r="L118" i="37"/>
  <c r="L117" i="37"/>
  <c r="H116" i="37"/>
  <c r="H114" i="37"/>
  <c r="H113" i="37"/>
  <c r="H115" i="37"/>
  <c r="H117" i="37"/>
  <c r="K118" i="36"/>
  <c r="K117" i="36"/>
  <c r="K119" i="36"/>
  <c r="K116" i="36"/>
  <c r="K114" i="36"/>
  <c r="K113" i="36"/>
  <c r="K120" i="36"/>
  <c r="K115" i="36"/>
  <c r="F115" i="36"/>
  <c r="F114" i="36"/>
  <c r="F113" i="36"/>
  <c r="L107" i="36"/>
  <c r="L129" i="36"/>
  <c r="L125" i="36"/>
  <c r="L103" i="36"/>
  <c r="J115" i="36"/>
  <c r="J118" i="36"/>
  <c r="J117" i="36"/>
  <c r="J119" i="36"/>
  <c r="J116" i="36"/>
  <c r="J114" i="36"/>
  <c r="J113" i="36"/>
  <c r="G116" i="36"/>
  <c r="G114" i="36"/>
  <c r="G113" i="36"/>
  <c r="G115" i="36"/>
  <c r="E114" i="36"/>
  <c r="E113" i="36"/>
  <c r="L115" i="36"/>
  <c r="L121" i="36"/>
  <c r="I114" i="36"/>
  <c r="I113" i="36"/>
  <c r="I115" i="36"/>
  <c r="I118" i="36"/>
  <c r="I117" i="36"/>
  <c r="I116" i="36"/>
  <c r="L131" i="36"/>
  <c r="L109" i="36"/>
  <c r="L116" i="36"/>
  <c r="D113" i="36"/>
  <c r="H116" i="36"/>
  <c r="H114" i="36"/>
  <c r="H113" i="36"/>
  <c r="H115" i="36"/>
  <c r="H117" i="36"/>
  <c r="L117" i="36"/>
  <c r="L113" i="36"/>
  <c r="L119" i="36"/>
  <c r="E114" i="35"/>
  <c r="E113" i="35"/>
  <c r="L119" i="35"/>
  <c r="L116" i="35"/>
  <c r="L121" i="35"/>
  <c r="L114" i="35"/>
  <c r="L113" i="35"/>
  <c r="L120" i="35"/>
  <c r="L115" i="35"/>
  <c r="L118" i="35"/>
  <c r="L117" i="35"/>
  <c r="J130" i="35"/>
  <c r="J108" i="35"/>
  <c r="N101" i="35"/>
  <c r="M17" i="35" s="1"/>
  <c r="I114" i="35"/>
  <c r="I113" i="35"/>
  <c r="I115" i="35"/>
  <c r="I118" i="35"/>
  <c r="I117" i="35"/>
  <c r="I116" i="35"/>
  <c r="G116" i="35"/>
  <c r="G114" i="35"/>
  <c r="G113" i="35"/>
  <c r="G115" i="35"/>
  <c r="F115" i="35"/>
  <c r="F114" i="35"/>
  <c r="F113" i="35"/>
  <c r="J113" i="35"/>
  <c r="J117" i="35"/>
  <c r="H116" i="35"/>
  <c r="H114" i="35"/>
  <c r="H113" i="35"/>
  <c r="H115" i="35"/>
  <c r="H117" i="35"/>
  <c r="J114" i="35"/>
  <c r="J118" i="35"/>
  <c r="K118" i="35"/>
  <c r="K117" i="35"/>
  <c r="K119" i="35"/>
  <c r="K116" i="35"/>
  <c r="K114" i="35"/>
  <c r="K113" i="35"/>
  <c r="K120" i="35"/>
  <c r="K115" i="35"/>
  <c r="J116" i="35"/>
  <c r="J115" i="35"/>
  <c r="C70" i="8" a="1"/>
  <c r="C70" i="8" s="1"/>
  <c r="C91" i="8" s="1"/>
  <c r="C73" i="8" a="1"/>
  <c r="C72" i="8" a="1"/>
  <c r="C71" i="8" a="1"/>
  <c r="C69" i="8" a="1"/>
  <c r="C68" i="8" a="1"/>
  <c r="C67" i="8" a="1"/>
  <c r="C66" i="8" a="1"/>
  <c r="C65" i="8" a="1"/>
  <c r="C64" i="8" a="1"/>
  <c r="O6" i="39" a="1"/>
  <c r="O11" i="39" s="1"/>
  <c r="O6" i="44" a="1"/>
  <c r="O6" i="43" a="1"/>
  <c r="O6" i="42" a="1"/>
  <c r="O6" i="41" a="1"/>
  <c r="S65" i="11"/>
  <c r="AO65" i="11" s="1"/>
  <c r="R63" i="11"/>
  <c r="AN63" i="11" s="1"/>
  <c r="O62" i="11"/>
  <c r="AK62" i="11" s="1"/>
  <c r="S67" i="11"/>
  <c r="V65" i="11"/>
  <c r="AR65" i="11" s="1"/>
  <c r="U70" i="11"/>
  <c r="R69" i="11"/>
  <c r="O68" i="11"/>
  <c r="V62" i="11"/>
  <c r="AR62" i="11" s="1"/>
  <c r="S64" i="11"/>
  <c r="AO64" i="11" s="1"/>
  <c r="S61" i="11"/>
  <c r="AO61" i="11" s="1"/>
  <c r="O70" i="11"/>
  <c r="P65" i="11"/>
  <c r="O6" i="40" a="1"/>
  <c r="O9" i="39"/>
  <c r="O15" i="39"/>
  <c r="O12" i="39"/>
  <c r="O8" i="39"/>
  <c r="O10" i="39"/>
  <c r="O6" i="39"/>
  <c r="M68" i="11"/>
  <c r="Q62" i="11"/>
  <c r="AM62" i="11" s="1"/>
  <c r="T66" i="11"/>
  <c r="AP66" i="11" s="1"/>
  <c r="N61" i="11"/>
  <c r="AJ61" i="11" s="1"/>
  <c r="M65" i="11"/>
  <c r="T65" i="11"/>
  <c r="AP65" i="11" s="1"/>
  <c r="Q70" i="11"/>
  <c r="Q64" i="11"/>
  <c r="AM64" i="11" s="1"/>
  <c r="N69" i="11"/>
  <c r="N63" i="11"/>
  <c r="M67" i="11"/>
  <c r="U61" i="11"/>
  <c r="AQ61" i="11" s="1"/>
  <c r="R62" i="11"/>
  <c r="AN62" i="11" s="1"/>
  <c r="AL87" i="11"/>
  <c r="AP93" i="11"/>
  <c r="AP92" i="11"/>
  <c r="AR88" i="11"/>
  <c r="AO91" i="11"/>
  <c r="AR87" i="11"/>
  <c r="AO90" i="11"/>
  <c r="O6" i="38" a="1"/>
  <c r="AM88" i="11"/>
  <c r="AQ94" i="11"/>
  <c r="AM87" i="11"/>
  <c r="AN90" i="11"/>
  <c r="AN89" i="11"/>
  <c r="AR95" i="11"/>
  <c r="O6" i="37" a="1"/>
  <c r="O6" i="36" a="1"/>
  <c r="U68" i="11"/>
  <c r="AQ68" i="11" s="1"/>
  <c r="M66" i="11"/>
  <c r="O63" i="11"/>
  <c r="V69" i="11"/>
  <c r="AR69" i="11" s="1"/>
  <c r="R67" i="11"/>
  <c r="T64" i="11"/>
  <c r="AP64" i="11" s="1"/>
  <c r="R61" i="11"/>
  <c r="AN61" i="11" s="1"/>
  <c r="S68" i="11"/>
  <c r="O66" i="11"/>
  <c r="M63" i="11"/>
  <c r="T67" i="11"/>
  <c r="AP67" i="11" s="1"/>
  <c r="T63" i="11"/>
  <c r="AP63" i="11" s="1"/>
  <c r="S69" i="11"/>
  <c r="Q66" i="11"/>
  <c r="M64" i="11"/>
  <c r="O61" i="11"/>
  <c r="AK61" i="11" s="1"/>
  <c r="V67" i="11"/>
  <c r="AR67" i="11" s="1"/>
  <c r="N65" i="11"/>
  <c r="T62" i="11"/>
  <c r="AP62" i="11" s="1"/>
  <c r="Q69" i="11"/>
  <c r="S66" i="11"/>
  <c r="AO66" i="11" s="1"/>
  <c r="U63" i="11"/>
  <c r="AQ63" i="11" s="1"/>
  <c r="V68" i="11"/>
  <c r="AR68" i="11" s="1"/>
  <c r="R64" i="11"/>
  <c r="AN64" i="11" s="1"/>
  <c r="P61" i="11"/>
  <c r="AL61" i="11" s="1"/>
  <c r="AP87" i="11"/>
  <c r="AL89" i="11"/>
  <c r="AR90" i="11"/>
  <c r="AK87" i="11"/>
  <c r="AQ88" i="11"/>
  <c r="AM90" i="11"/>
  <c r="AL88" i="11"/>
  <c r="AR89" i="11"/>
  <c r="AN91" i="11"/>
  <c r="AQ87" i="11"/>
  <c r="AM89" i="11"/>
  <c r="AO92" i="11"/>
  <c r="AQ93" i="11"/>
  <c r="AN88" i="11"/>
  <c r="AP91" i="11"/>
  <c r="AR94" i="11"/>
  <c r="AO89" i="11"/>
  <c r="AQ92" i="11"/>
  <c r="AN87" i="11"/>
  <c r="AP90" i="11"/>
  <c r="AR93" i="11"/>
  <c r="AO88" i="11"/>
  <c r="AQ91" i="11"/>
  <c r="AP89" i="11"/>
  <c r="AR92" i="11"/>
  <c r="AO87" i="11"/>
  <c r="AQ90" i="11"/>
  <c r="AJ87" i="11"/>
  <c r="AP88" i="11"/>
  <c r="AR91" i="11"/>
  <c r="AK88" i="11"/>
  <c r="AQ89" i="11"/>
  <c r="O6" i="35" a="1"/>
  <c r="AF145" i="11"/>
  <c r="AD144" i="11"/>
  <c r="AF143" i="11"/>
  <c r="AD142" i="11"/>
  <c r="AF141" i="11"/>
  <c r="AB141" i="11"/>
  <c r="AD140" i="11"/>
  <c r="Z140" i="11"/>
  <c r="AF139" i="11"/>
  <c r="AB139" i="11"/>
  <c r="AF146" i="11"/>
  <c r="AF144" i="11"/>
  <c r="AB142" i="11"/>
  <c r="AD141" i="11"/>
  <c r="AF140" i="11"/>
  <c r="Z139" i="11"/>
  <c r="AG146" i="11"/>
  <c r="AE143" i="11"/>
  <c r="AG142" i="11"/>
  <c r="AA141" i="11"/>
  <c r="AC140" i="11"/>
  <c r="AE139" i="11"/>
  <c r="AG147" i="11"/>
  <c r="AG145" i="11"/>
  <c r="AE144" i="11"/>
  <c r="AG143" i="11"/>
  <c r="AC143" i="11"/>
  <c r="AE142" i="11"/>
  <c r="AG141" i="11"/>
  <c r="AC141" i="11"/>
  <c r="AE140" i="11"/>
  <c r="AA140" i="11"/>
  <c r="AG139" i="11"/>
  <c r="AC139" i="11"/>
  <c r="Y139" i="11"/>
  <c r="AD143" i="11"/>
  <c r="AF142" i="11"/>
  <c r="AB140" i="11"/>
  <c r="AD139" i="11"/>
  <c r="AE145" i="11"/>
  <c r="AG144" i="11"/>
  <c r="AC142" i="11"/>
  <c r="AE141" i="11"/>
  <c r="AG140" i="11"/>
  <c r="AA139" i="11"/>
  <c r="AQ132" i="11"/>
  <c r="AO131" i="11"/>
  <c r="AQ130" i="11"/>
  <c r="AO129" i="11"/>
  <c r="AQ128" i="11"/>
  <c r="AM128" i="11"/>
  <c r="AO127" i="11"/>
  <c r="AK127" i="11"/>
  <c r="AQ126" i="11"/>
  <c r="AM126" i="11"/>
  <c r="AR134" i="11"/>
  <c r="AR132" i="11"/>
  <c r="AP131" i="11"/>
  <c r="AR130" i="11"/>
  <c r="AN130" i="11"/>
  <c r="AP129" i="11"/>
  <c r="AR128" i="11"/>
  <c r="AN128" i="11"/>
  <c r="AP127" i="11"/>
  <c r="AL127" i="11"/>
  <c r="AR126" i="11"/>
  <c r="AN126" i="11"/>
  <c r="AJ126" i="11"/>
  <c r="AQ133" i="11"/>
  <c r="AQ131" i="11"/>
  <c r="AO130" i="11"/>
  <c r="AQ129" i="11"/>
  <c r="AM129" i="11"/>
  <c r="AO128" i="11"/>
  <c r="AQ127" i="11"/>
  <c r="AM127" i="11"/>
  <c r="AO126" i="11"/>
  <c r="AK126" i="11"/>
  <c r="AR133" i="11"/>
  <c r="AP132" i="11"/>
  <c r="AR131" i="11"/>
  <c r="AP130" i="11"/>
  <c r="AR129" i="11"/>
  <c r="AN129" i="11"/>
  <c r="AP128" i="11"/>
  <c r="AL128" i="11"/>
  <c r="AR127" i="11"/>
  <c r="AN127" i="11"/>
  <c r="AP126" i="11"/>
  <c r="AL126" i="11"/>
  <c r="AF132" i="11"/>
  <c r="AD131" i="11"/>
  <c r="AF130" i="11"/>
  <c r="AD129" i="11"/>
  <c r="AF128" i="11"/>
  <c r="AB128" i="11"/>
  <c r="AD127" i="11"/>
  <c r="Z127" i="11"/>
  <c r="AF126" i="11"/>
  <c r="AB126" i="11"/>
  <c r="AC129" i="11"/>
  <c r="AE128" i="11"/>
  <c r="AG127" i="11"/>
  <c r="AA126" i="11"/>
  <c r="AG134" i="11"/>
  <c r="AG132" i="11"/>
  <c r="AE131" i="11"/>
  <c r="AG130" i="11"/>
  <c r="AC130" i="11"/>
  <c r="AE129" i="11"/>
  <c r="AG128" i="11"/>
  <c r="AC128" i="11"/>
  <c r="AE127" i="11"/>
  <c r="AA127" i="11"/>
  <c r="AG126" i="11"/>
  <c r="AC126" i="11"/>
  <c r="Y126" i="11"/>
  <c r="AF133" i="11"/>
  <c r="AF131" i="11"/>
  <c r="AD130" i="11"/>
  <c r="AF129" i="11"/>
  <c r="AB129" i="11"/>
  <c r="AD128" i="11"/>
  <c r="AF127" i="11"/>
  <c r="AB127" i="11"/>
  <c r="AD126" i="11"/>
  <c r="Z126" i="11"/>
  <c r="AG133" i="11"/>
  <c r="AE132" i="11"/>
  <c r="AG131" i="11"/>
  <c r="AE130" i="11"/>
  <c r="AG129" i="11"/>
  <c r="AA128" i="11"/>
  <c r="AC127" i="11"/>
  <c r="AE126" i="11"/>
  <c r="AQ119" i="11"/>
  <c r="AO118" i="11"/>
  <c r="AQ117" i="11"/>
  <c r="AO116" i="11"/>
  <c r="AQ115" i="11"/>
  <c r="AM115" i="11"/>
  <c r="AO114" i="11"/>
  <c r="AK114" i="11"/>
  <c r="AQ113" i="11"/>
  <c r="AM113" i="11"/>
  <c r="AR121" i="11"/>
  <c r="AR119" i="11"/>
  <c r="AP118" i="11"/>
  <c r="AR117" i="11"/>
  <c r="AN117" i="11"/>
  <c r="AP116" i="11"/>
  <c r="AR115" i="11"/>
  <c r="AN115" i="11"/>
  <c r="AP114" i="11"/>
  <c r="AL114" i="11"/>
  <c r="AR113" i="11"/>
  <c r="AN113" i="11"/>
  <c r="AJ113" i="11"/>
  <c r="AQ120" i="11"/>
  <c r="AQ118" i="11"/>
  <c r="AO117" i="11"/>
  <c r="AQ116" i="11"/>
  <c r="AM116" i="11"/>
  <c r="AO115" i="11"/>
  <c r="AQ114" i="11"/>
  <c r="AM114" i="11"/>
  <c r="AO113" i="11"/>
  <c r="AK113" i="11"/>
  <c r="AR120" i="11"/>
  <c r="AP119" i="11"/>
  <c r="AR118" i="11"/>
  <c r="AP117" i="11"/>
  <c r="AR116" i="11"/>
  <c r="AN116" i="11"/>
  <c r="AP115" i="11"/>
  <c r="AL115" i="11"/>
  <c r="AR114" i="11"/>
  <c r="AN114" i="11"/>
  <c r="AP113" i="11"/>
  <c r="AL113" i="11"/>
  <c r="AF119" i="11"/>
  <c r="AD118" i="11"/>
  <c r="AF117" i="11"/>
  <c r="AD116" i="11"/>
  <c r="AF115" i="11"/>
  <c r="AB115" i="11"/>
  <c r="AD114" i="11"/>
  <c r="Z114" i="11"/>
  <c r="AF113" i="11"/>
  <c r="AB113" i="11"/>
  <c r="AG121" i="11"/>
  <c r="AG119" i="11"/>
  <c r="AE118" i="11"/>
  <c r="AG117" i="11"/>
  <c r="AC117" i="11"/>
  <c r="AE116" i="11"/>
  <c r="AG115" i="11"/>
  <c r="AC115" i="11"/>
  <c r="AE114" i="11"/>
  <c r="AA114" i="11"/>
  <c r="AG113" i="11"/>
  <c r="AC113" i="11"/>
  <c r="Y113" i="11"/>
  <c r="AF120" i="11"/>
  <c r="AF118" i="11"/>
  <c r="AD117" i="11"/>
  <c r="AF116" i="11"/>
  <c r="AB116" i="11"/>
  <c r="AD115" i="11"/>
  <c r="AF114" i="11"/>
  <c r="AB114" i="11"/>
  <c r="AD113" i="11"/>
  <c r="Z113" i="11"/>
  <c r="AG120" i="11"/>
  <c r="AE119" i="11"/>
  <c r="AG118" i="11"/>
  <c r="AE117" i="11"/>
  <c r="AG116" i="11"/>
  <c r="AC116" i="11"/>
  <c r="AE115" i="11"/>
  <c r="AA115" i="11"/>
  <c r="AG114" i="11"/>
  <c r="AC114" i="11"/>
  <c r="AE113" i="11"/>
  <c r="AA113" i="11"/>
  <c r="AQ106" i="11"/>
  <c r="AO105" i="11"/>
  <c r="AQ104" i="11"/>
  <c r="AO103" i="11"/>
  <c r="AQ102" i="11"/>
  <c r="AM102" i="11"/>
  <c r="AO101" i="11"/>
  <c r="AK101" i="11"/>
  <c r="AQ100" i="11"/>
  <c r="AM100" i="11"/>
  <c r="AR108" i="11"/>
  <c r="AR106" i="11"/>
  <c r="AP105" i="11"/>
  <c r="AR104" i="11"/>
  <c r="AN104" i="11"/>
  <c r="AP103" i="11"/>
  <c r="AR102" i="11"/>
  <c r="AN102" i="11"/>
  <c r="AP101" i="11"/>
  <c r="AL101" i="11"/>
  <c r="AR100" i="11"/>
  <c r="AN100" i="11"/>
  <c r="AJ100" i="11"/>
  <c r="AQ107" i="11"/>
  <c r="AQ105" i="11"/>
  <c r="AO104" i="11"/>
  <c r="AQ103" i="11"/>
  <c r="AM103" i="11"/>
  <c r="AO102" i="11"/>
  <c r="AQ101" i="11"/>
  <c r="AM101" i="11"/>
  <c r="AO100" i="11"/>
  <c r="AK100" i="11"/>
  <c r="AR107" i="11"/>
  <c r="AP106" i="11"/>
  <c r="AR105" i="11"/>
  <c r="AP104" i="11"/>
  <c r="AR103" i="11"/>
  <c r="AN103" i="11"/>
  <c r="AP102" i="11"/>
  <c r="AL102" i="11"/>
  <c r="AR101" i="11"/>
  <c r="AN101" i="11"/>
  <c r="AP100" i="11"/>
  <c r="AL100" i="11"/>
  <c r="AG108" i="11"/>
  <c r="AG106" i="11"/>
  <c r="AE105" i="11"/>
  <c r="AG104" i="11"/>
  <c r="AC104" i="11"/>
  <c r="AE103" i="11"/>
  <c r="AG102" i="11"/>
  <c r="AC102" i="11"/>
  <c r="AE101" i="11"/>
  <c r="AA101" i="11"/>
  <c r="AG100" i="11"/>
  <c r="AC100" i="11"/>
  <c r="Y100" i="11"/>
  <c r="AF107" i="11"/>
  <c r="AF105" i="11"/>
  <c r="AD104" i="11"/>
  <c r="AF103" i="11"/>
  <c r="AB103" i="11"/>
  <c r="AD102" i="11"/>
  <c r="AF101" i="11"/>
  <c r="AB101" i="11"/>
  <c r="AD100" i="11"/>
  <c r="Z100" i="11"/>
  <c r="AG107" i="11"/>
  <c r="AE106" i="11"/>
  <c r="AG105" i="11"/>
  <c r="AE104" i="11"/>
  <c r="AG103" i="11"/>
  <c r="AC103" i="11"/>
  <c r="AE102" i="11"/>
  <c r="AA102" i="11"/>
  <c r="AG101" i="11"/>
  <c r="AC101" i="11"/>
  <c r="AE100" i="11"/>
  <c r="AA100" i="11"/>
  <c r="AF106" i="11"/>
  <c r="AD105" i="11"/>
  <c r="AF104" i="11"/>
  <c r="AD103" i="11"/>
  <c r="AF102" i="11"/>
  <c r="AB102" i="11"/>
  <c r="AD101" i="11"/>
  <c r="Z101" i="11"/>
  <c r="AF100" i="11"/>
  <c r="AB100" i="11"/>
  <c r="AF93" i="11"/>
  <c r="AD92" i="11"/>
  <c r="AF91" i="11"/>
  <c r="AD90" i="11"/>
  <c r="AF89" i="11"/>
  <c r="AB89" i="11"/>
  <c r="AD88" i="11"/>
  <c r="Z88" i="11"/>
  <c r="AF87" i="11"/>
  <c r="AB87" i="11"/>
  <c r="AF94" i="11"/>
  <c r="AD91" i="11"/>
  <c r="AF90" i="11"/>
  <c r="AB88" i="11"/>
  <c r="AD87" i="11"/>
  <c r="AG94" i="11"/>
  <c r="AE91" i="11"/>
  <c r="AG90" i="11"/>
  <c r="AA89" i="11"/>
  <c r="AC88" i="11"/>
  <c r="AE87" i="11"/>
  <c r="AG95" i="11"/>
  <c r="AG93" i="11"/>
  <c r="AE92" i="11"/>
  <c r="AG91" i="11"/>
  <c r="AC91" i="11"/>
  <c r="AE90" i="11"/>
  <c r="AG89" i="11"/>
  <c r="AC89" i="11"/>
  <c r="AE88" i="11"/>
  <c r="AA88" i="11"/>
  <c r="AG87" i="11"/>
  <c r="AC87" i="11"/>
  <c r="Y87" i="11"/>
  <c r="AF92" i="11"/>
  <c r="AB90" i="11"/>
  <c r="AD89" i="11"/>
  <c r="AF88" i="11"/>
  <c r="Z87" i="11"/>
  <c r="AE93" i="11"/>
  <c r="AG92" i="11"/>
  <c r="AC90" i="11"/>
  <c r="AE89" i="11"/>
  <c r="AG88" i="11"/>
  <c r="AA87" i="11"/>
  <c r="AQ80" i="11"/>
  <c r="AO79" i="11"/>
  <c r="AQ78" i="11"/>
  <c r="AO77" i="11"/>
  <c r="AQ76" i="11"/>
  <c r="AM76" i="11"/>
  <c r="AO75" i="11"/>
  <c r="AK75" i="11"/>
  <c r="AQ74" i="11"/>
  <c r="AM74" i="11"/>
  <c r="AP80" i="11"/>
  <c r="AR79" i="11"/>
  <c r="AN77" i="11"/>
  <c r="AP76" i="11"/>
  <c r="AR75" i="11"/>
  <c r="AL74" i="11"/>
  <c r="AR82" i="11"/>
  <c r="AR80" i="11"/>
  <c r="AP79" i="11"/>
  <c r="AR78" i="11"/>
  <c r="AN78" i="11"/>
  <c r="AP77" i="11"/>
  <c r="AR76" i="11"/>
  <c r="AN76" i="11"/>
  <c r="AP75" i="11"/>
  <c r="AL75" i="11"/>
  <c r="AR74" i="11"/>
  <c r="AN74" i="11"/>
  <c r="AJ74" i="11"/>
  <c r="AQ81" i="11"/>
  <c r="AQ79" i="11"/>
  <c r="AO78" i="11"/>
  <c r="AQ77" i="11"/>
  <c r="AM77" i="11"/>
  <c r="AO76" i="11"/>
  <c r="AQ75" i="11"/>
  <c r="AM75" i="11"/>
  <c r="AO74" i="11"/>
  <c r="AK74" i="11"/>
  <c r="AR81" i="11"/>
  <c r="AP78" i="11"/>
  <c r="AR77" i="11"/>
  <c r="AL76" i="11"/>
  <c r="AN75" i="11"/>
  <c r="AP74" i="11"/>
  <c r="N70" i="11"/>
  <c r="O69" i="11"/>
  <c r="O67" i="11"/>
  <c r="U64" i="11"/>
  <c r="AQ64" i="11" s="1"/>
  <c r="U62" i="11"/>
  <c r="AQ62" i="11" s="1"/>
  <c r="T70" i="11"/>
  <c r="P68" i="11"/>
  <c r="P66" i="11"/>
  <c r="P64" i="11"/>
  <c r="V61" i="11"/>
  <c r="AR61" i="11" s="1"/>
  <c r="U69" i="11"/>
  <c r="U67" i="11"/>
  <c r="AQ67" i="11" s="1"/>
  <c r="Q65" i="11"/>
  <c r="Q63" i="11"/>
  <c r="AM63" i="11" s="1"/>
  <c r="Q61" i="11"/>
  <c r="AM61" i="11" s="1"/>
  <c r="P67" i="11"/>
  <c r="N64" i="11"/>
  <c r="N62" i="11"/>
  <c r="V70" i="11"/>
  <c r="P69" i="11"/>
  <c r="V66" i="11"/>
  <c r="AR66" i="11" s="1"/>
  <c r="R70" i="11"/>
  <c r="R68" i="11"/>
  <c r="N66" i="11"/>
  <c r="M70" i="11"/>
  <c r="Q68" i="11"/>
  <c r="U66" i="11"/>
  <c r="AQ66" i="11" s="1"/>
  <c r="O65" i="11"/>
  <c r="S63" i="11"/>
  <c r="AO63" i="11" s="1"/>
  <c r="M62" i="11"/>
  <c r="P70" i="11"/>
  <c r="T68" i="11"/>
  <c r="N67" i="11"/>
  <c r="R65" i="11"/>
  <c r="AN65" i="11" s="1"/>
  <c r="V63" i="11"/>
  <c r="AR63" i="11" s="1"/>
  <c r="P62" i="11"/>
  <c r="AL62" i="11" s="1"/>
  <c r="S70" i="11"/>
  <c r="M69" i="11"/>
  <c r="Q67" i="11"/>
  <c r="U65" i="11"/>
  <c r="AQ65" i="11" s="1"/>
  <c r="O64" i="11"/>
  <c r="S62" i="11"/>
  <c r="AO62" i="11" s="1"/>
  <c r="M61" i="11"/>
  <c r="T69" i="11"/>
  <c r="N68" i="11"/>
  <c r="R66" i="11"/>
  <c r="V64" i="11"/>
  <c r="AR64" i="11" s="1"/>
  <c r="P63" i="11"/>
  <c r="AL63" i="11" s="1"/>
  <c r="M99" i="27"/>
  <c r="M100" i="29"/>
  <c r="M100" i="28"/>
  <c r="M100" i="34"/>
  <c r="M99" i="29"/>
  <c r="M98" i="27"/>
  <c r="M98" i="34"/>
  <c r="M98" i="28"/>
  <c r="M97" i="28"/>
  <c r="M98" i="29"/>
  <c r="M99" i="28"/>
  <c r="M97" i="33"/>
  <c r="M99" i="31"/>
  <c r="M100" i="31"/>
  <c r="M98" i="31"/>
  <c r="M100" i="33"/>
  <c r="M99" i="30"/>
  <c r="M99" i="33"/>
  <c r="M98" i="33"/>
  <c r="M98" i="30"/>
  <c r="M100" i="27"/>
  <c r="M97" i="27"/>
  <c r="M99" i="34"/>
  <c r="M99" i="32"/>
  <c r="M100" i="32"/>
  <c r="M100" i="30"/>
  <c r="M97" i="29"/>
  <c r="M98" i="32"/>
  <c r="M97" i="32"/>
  <c r="M97" i="30"/>
  <c r="M97" i="31"/>
  <c r="M97" i="34"/>
  <c r="M95" i="31"/>
  <c r="M95" i="28"/>
  <c r="M96" i="31"/>
  <c r="M96" i="33"/>
  <c r="M95" i="34"/>
  <c r="M96" i="32"/>
  <c r="M96" i="28"/>
  <c r="M95" i="32"/>
  <c r="M95" i="33"/>
  <c r="M95" i="30"/>
  <c r="M95" i="27"/>
  <c r="M96" i="29"/>
  <c r="M96" i="27"/>
  <c r="M96" i="30"/>
  <c r="M96" i="34"/>
  <c r="M95" i="29"/>
  <c r="E74" i="11"/>
  <c r="AA74" i="11" s="1"/>
  <c r="I74" i="11"/>
  <c r="AE74" i="11" s="1"/>
  <c r="C75" i="11"/>
  <c r="G75" i="11"/>
  <c r="AC75" i="11" s="1"/>
  <c r="K75" i="11"/>
  <c r="AG75" i="11" s="1"/>
  <c r="E76" i="11"/>
  <c r="AA76" i="11" s="1"/>
  <c r="I76" i="11"/>
  <c r="AE76" i="11" s="1"/>
  <c r="C77" i="11"/>
  <c r="G77" i="11"/>
  <c r="AC77" i="11" s="1"/>
  <c r="K77" i="11"/>
  <c r="AG77" i="11" s="1"/>
  <c r="E78" i="11"/>
  <c r="I78" i="11"/>
  <c r="AE78" i="11" s="1"/>
  <c r="C79" i="11"/>
  <c r="G79" i="11"/>
  <c r="K79" i="11"/>
  <c r="AG79" i="11" s="1"/>
  <c r="E80" i="11"/>
  <c r="I80" i="11"/>
  <c r="AE80" i="11" s="1"/>
  <c r="C81" i="11"/>
  <c r="G81" i="11"/>
  <c r="K81" i="11"/>
  <c r="AG81" i="11" s="1"/>
  <c r="E82" i="11"/>
  <c r="I82" i="11"/>
  <c r="C83" i="11"/>
  <c r="G83" i="11"/>
  <c r="K83" i="11"/>
  <c r="B75" i="11"/>
  <c r="F75" i="11"/>
  <c r="AB75" i="11" s="1"/>
  <c r="H76" i="11"/>
  <c r="AD76" i="11" s="1"/>
  <c r="J77" i="11"/>
  <c r="AF77" i="11" s="1"/>
  <c r="B79" i="11"/>
  <c r="D80" i="11"/>
  <c r="F81" i="11"/>
  <c r="H82" i="11"/>
  <c r="J83" i="11"/>
  <c r="B74" i="11"/>
  <c r="F74" i="11"/>
  <c r="AB74" i="11" s="1"/>
  <c r="J74" i="11"/>
  <c r="AF74" i="11" s="1"/>
  <c r="D75" i="11"/>
  <c r="Z75" i="11" s="1"/>
  <c r="H75" i="11"/>
  <c r="AD75" i="11" s="1"/>
  <c r="B76" i="11"/>
  <c r="F76" i="11"/>
  <c r="AB76" i="11" s="1"/>
  <c r="J76" i="11"/>
  <c r="AF76" i="11" s="1"/>
  <c r="D77" i="11"/>
  <c r="H77" i="11"/>
  <c r="AD77" i="11" s="1"/>
  <c r="B78" i="11"/>
  <c r="F78" i="11"/>
  <c r="J78" i="11"/>
  <c r="AF78" i="11" s="1"/>
  <c r="D79" i="11"/>
  <c r="H79" i="11"/>
  <c r="AD79" i="11" s="1"/>
  <c r="B80" i="11"/>
  <c r="F80" i="11"/>
  <c r="J80" i="11"/>
  <c r="AF80" i="11" s="1"/>
  <c r="D81" i="11"/>
  <c r="H81" i="11"/>
  <c r="B82" i="11"/>
  <c r="F82" i="11"/>
  <c r="J82" i="11"/>
  <c r="D83" i="11"/>
  <c r="H83" i="11"/>
  <c r="H74" i="11"/>
  <c r="AD74" i="11" s="1"/>
  <c r="D76" i="11"/>
  <c r="B77" i="11"/>
  <c r="D78" i="11"/>
  <c r="J79" i="11"/>
  <c r="AF79" i="11" s="1"/>
  <c r="H80" i="11"/>
  <c r="J81" i="11"/>
  <c r="AF81" i="11" s="1"/>
  <c r="B83" i="11"/>
  <c r="C74" i="11"/>
  <c r="Y74" i="11" s="1"/>
  <c r="G74" i="11"/>
  <c r="AC74" i="11" s="1"/>
  <c r="K74" i="11"/>
  <c r="AG74" i="11" s="1"/>
  <c r="E75" i="11"/>
  <c r="AA75" i="11" s="1"/>
  <c r="I75" i="11"/>
  <c r="AE75" i="11" s="1"/>
  <c r="C76" i="11"/>
  <c r="G76" i="11"/>
  <c r="AC76" i="11" s="1"/>
  <c r="K76" i="11"/>
  <c r="AG76" i="11" s="1"/>
  <c r="E77" i="11"/>
  <c r="I77" i="11"/>
  <c r="AE77" i="11" s="1"/>
  <c r="C78" i="11"/>
  <c r="G78" i="11"/>
  <c r="AC78" i="11" s="1"/>
  <c r="K78" i="11"/>
  <c r="AG78" i="11" s="1"/>
  <c r="E79" i="11"/>
  <c r="I79" i="11"/>
  <c r="AE79" i="11" s="1"/>
  <c r="C80" i="11"/>
  <c r="G80" i="11"/>
  <c r="K80" i="11"/>
  <c r="AG80" i="11" s="1"/>
  <c r="E81" i="11"/>
  <c r="I81" i="11"/>
  <c r="C82" i="11"/>
  <c r="G82" i="11"/>
  <c r="K82" i="11"/>
  <c r="AG82" i="11" s="1"/>
  <c r="E83" i="11"/>
  <c r="I83" i="11"/>
  <c r="D74" i="11"/>
  <c r="Z74" i="11" s="1"/>
  <c r="J75" i="11"/>
  <c r="AF75" i="11" s="1"/>
  <c r="F77" i="11"/>
  <c r="AB77" i="11" s="1"/>
  <c r="H78" i="11"/>
  <c r="AD78" i="11" s="1"/>
  <c r="F79" i="11"/>
  <c r="B81" i="11"/>
  <c r="D82" i="11"/>
  <c r="F83" i="11"/>
  <c r="E61" i="11"/>
  <c r="AA61" i="11" s="1"/>
  <c r="I61" i="11"/>
  <c r="AE61" i="11" s="1"/>
  <c r="C62" i="11"/>
  <c r="G62" i="11"/>
  <c r="AC62" i="11" s="1"/>
  <c r="K62" i="11"/>
  <c r="AG62" i="11" s="1"/>
  <c r="E63" i="11"/>
  <c r="AA63" i="11" s="1"/>
  <c r="I63" i="11"/>
  <c r="AE63" i="11" s="1"/>
  <c r="C64" i="11"/>
  <c r="G64" i="11"/>
  <c r="AC64" i="11" s="1"/>
  <c r="K64" i="11"/>
  <c r="AG64" i="11" s="1"/>
  <c r="E65" i="11"/>
  <c r="I65" i="11"/>
  <c r="AE65" i="11" s="1"/>
  <c r="C66" i="11"/>
  <c r="G66" i="11"/>
  <c r="K66" i="11"/>
  <c r="AG66" i="11" s="1"/>
  <c r="E67" i="11"/>
  <c r="I67" i="11"/>
  <c r="AE67" i="11" s="1"/>
  <c r="C68" i="11"/>
  <c r="G68" i="11"/>
  <c r="K68" i="11"/>
  <c r="AG68" i="11" s="1"/>
  <c r="E69" i="11"/>
  <c r="I69" i="11"/>
  <c r="C70" i="11"/>
  <c r="G70" i="11"/>
  <c r="K70" i="11"/>
  <c r="B61" i="11"/>
  <c r="F61" i="11"/>
  <c r="AB61" i="11" s="1"/>
  <c r="J61" i="11"/>
  <c r="AF61" i="11" s="1"/>
  <c r="D62" i="11"/>
  <c r="Z62" i="11" s="1"/>
  <c r="H62" i="11"/>
  <c r="AD62" i="11" s="1"/>
  <c r="B63" i="11"/>
  <c r="F63" i="11"/>
  <c r="AB63" i="11" s="1"/>
  <c r="J63" i="11"/>
  <c r="AF63" i="11" s="1"/>
  <c r="D64" i="11"/>
  <c r="H64" i="11"/>
  <c r="AD64" i="11" s="1"/>
  <c r="B65" i="11"/>
  <c r="F65" i="11"/>
  <c r="J65" i="11"/>
  <c r="AF65" i="11" s="1"/>
  <c r="D66" i="11"/>
  <c r="H66" i="11"/>
  <c r="AD66" i="11" s="1"/>
  <c r="B67" i="11"/>
  <c r="F67" i="11"/>
  <c r="J67" i="11"/>
  <c r="AF67" i="11" s="1"/>
  <c r="D68" i="11"/>
  <c r="H68" i="11"/>
  <c r="B69" i="11"/>
  <c r="F69" i="11"/>
  <c r="J69" i="11"/>
  <c r="D70" i="11"/>
  <c r="H70" i="11"/>
  <c r="C61" i="11"/>
  <c r="Y61" i="11" s="1"/>
  <c r="G61" i="11"/>
  <c r="AC61" i="11" s="1"/>
  <c r="K61" i="11"/>
  <c r="AG61" i="11" s="1"/>
  <c r="E62" i="11"/>
  <c r="AA62" i="11" s="1"/>
  <c r="I62" i="11"/>
  <c r="AE62" i="11" s="1"/>
  <c r="C63" i="11"/>
  <c r="G63" i="11"/>
  <c r="AC63" i="11" s="1"/>
  <c r="K63" i="11"/>
  <c r="AG63" i="11" s="1"/>
  <c r="E64" i="11"/>
  <c r="I64" i="11"/>
  <c r="AE64" i="11" s="1"/>
  <c r="C65" i="11"/>
  <c r="G65" i="11"/>
  <c r="AC65" i="11" s="1"/>
  <c r="K65" i="11"/>
  <c r="AG65" i="11" s="1"/>
  <c r="E66" i="11"/>
  <c r="I66" i="11"/>
  <c r="AE66" i="11" s="1"/>
  <c r="C67" i="11"/>
  <c r="G67" i="11"/>
  <c r="K67" i="11"/>
  <c r="AG67" i="11" s="1"/>
  <c r="E68" i="11"/>
  <c r="I68" i="11"/>
  <c r="C69" i="11"/>
  <c r="G69" i="11"/>
  <c r="K69" i="11"/>
  <c r="AG69" i="11" s="1"/>
  <c r="E70" i="11"/>
  <c r="I70" i="11"/>
  <c r="D61" i="11"/>
  <c r="Z61" i="11" s="1"/>
  <c r="H61" i="11"/>
  <c r="AD61" i="11" s="1"/>
  <c r="B62" i="11"/>
  <c r="F62" i="11"/>
  <c r="AB62" i="11" s="1"/>
  <c r="J62" i="11"/>
  <c r="AF62" i="11" s="1"/>
  <c r="D63" i="11"/>
  <c r="H63" i="11"/>
  <c r="AD63" i="11" s="1"/>
  <c r="B64" i="11"/>
  <c r="F64" i="11"/>
  <c r="AB64" i="11" s="1"/>
  <c r="J64" i="11"/>
  <c r="AF64" i="11" s="1"/>
  <c r="D65" i="11"/>
  <c r="H65" i="11"/>
  <c r="AD65" i="11" s="1"/>
  <c r="B66" i="11"/>
  <c r="F66" i="11"/>
  <c r="J66" i="11"/>
  <c r="AF66" i="11" s="1"/>
  <c r="D67" i="11"/>
  <c r="H67" i="11"/>
  <c r="B68" i="11"/>
  <c r="F68" i="11"/>
  <c r="J68" i="11"/>
  <c r="AF68" i="11" s="1"/>
  <c r="D69" i="11"/>
  <c r="H69" i="11"/>
  <c r="B70" i="11"/>
  <c r="F70" i="11"/>
  <c r="J70" i="11"/>
  <c r="P48" i="11"/>
  <c r="AL48" i="11" s="1"/>
  <c r="T48" i="11"/>
  <c r="AP48" i="11" s="1"/>
  <c r="N49" i="11"/>
  <c r="R49" i="11"/>
  <c r="AN49" i="11" s="1"/>
  <c r="V49" i="11"/>
  <c r="AR49" i="11" s="1"/>
  <c r="P50" i="11"/>
  <c r="AL50" i="11" s="1"/>
  <c r="T50" i="11"/>
  <c r="AP50" i="11" s="1"/>
  <c r="N51" i="11"/>
  <c r="R51" i="11"/>
  <c r="AN51" i="11" s="1"/>
  <c r="V51" i="11"/>
  <c r="AR51" i="11" s="1"/>
  <c r="P52" i="11"/>
  <c r="T52" i="11"/>
  <c r="AP52" i="11" s="1"/>
  <c r="N53" i="11"/>
  <c r="R53" i="11"/>
  <c r="V53" i="11"/>
  <c r="AR53" i="11" s="1"/>
  <c r="P54" i="11"/>
  <c r="T54" i="11"/>
  <c r="AP54" i="11" s="1"/>
  <c r="N55" i="11"/>
  <c r="R55" i="11"/>
  <c r="V55" i="11"/>
  <c r="AR55" i="11" s="1"/>
  <c r="P56" i="11"/>
  <c r="T56" i="11"/>
  <c r="N57" i="11"/>
  <c r="R57" i="11"/>
  <c r="V57" i="11"/>
  <c r="M48" i="11"/>
  <c r="Q48" i="11"/>
  <c r="AM48" i="11" s="1"/>
  <c r="U48" i="11"/>
  <c r="AQ48" i="11" s="1"/>
  <c r="O49" i="11"/>
  <c r="AK49" i="11" s="1"/>
  <c r="S49" i="11"/>
  <c r="AO49" i="11" s="1"/>
  <c r="M50" i="11"/>
  <c r="Q50" i="11"/>
  <c r="AM50" i="11" s="1"/>
  <c r="U50" i="11"/>
  <c r="AQ50" i="11" s="1"/>
  <c r="O51" i="11"/>
  <c r="S51" i="11"/>
  <c r="AO51" i="11" s="1"/>
  <c r="M52" i="11"/>
  <c r="Q52" i="11"/>
  <c r="U52" i="11"/>
  <c r="AQ52" i="11" s="1"/>
  <c r="O53" i="11"/>
  <c r="S53" i="11"/>
  <c r="AO53" i="11" s="1"/>
  <c r="M54" i="11"/>
  <c r="Q54" i="11"/>
  <c r="U54" i="11"/>
  <c r="AQ54" i="11" s="1"/>
  <c r="O55" i="11"/>
  <c r="S55" i="11"/>
  <c r="M56" i="11"/>
  <c r="Q56" i="11"/>
  <c r="U56" i="11"/>
  <c r="O57" i="11"/>
  <c r="S57" i="11"/>
  <c r="N48" i="11"/>
  <c r="AJ48" i="11" s="1"/>
  <c r="R48" i="11"/>
  <c r="AN48" i="11" s="1"/>
  <c r="V48" i="11"/>
  <c r="AR48" i="11" s="1"/>
  <c r="P49" i="11"/>
  <c r="AL49" i="11" s="1"/>
  <c r="T49" i="11"/>
  <c r="AP49" i="11" s="1"/>
  <c r="N50" i="11"/>
  <c r="R50" i="11"/>
  <c r="AN50" i="11" s="1"/>
  <c r="V50" i="11"/>
  <c r="AR50" i="11" s="1"/>
  <c r="P51" i="11"/>
  <c r="T51" i="11"/>
  <c r="AP51" i="11" s="1"/>
  <c r="N52" i="11"/>
  <c r="R52" i="11"/>
  <c r="AN52" i="11" s="1"/>
  <c r="V52" i="11"/>
  <c r="AR52" i="11" s="1"/>
  <c r="P53" i="11"/>
  <c r="T53" i="11"/>
  <c r="AP53" i="11" s="1"/>
  <c r="N54" i="11"/>
  <c r="R54" i="11"/>
  <c r="V54" i="11"/>
  <c r="AR54" i="11" s="1"/>
  <c r="P55" i="11"/>
  <c r="T55" i="11"/>
  <c r="N56" i="11"/>
  <c r="R56" i="11"/>
  <c r="V56" i="11"/>
  <c r="AR56" i="11" s="1"/>
  <c r="P57" i="11"/>
  <c r="T57" i="11"/>
  <c r="O48" i="11"/>
  <c r="AK48" i="11" s="1"/>
  <c r="S48" i="11"/>
  <c r="AO48" i="11" s="1"/>
  <c r="M49" i="11"/>
  <c r="Q49" i="11"/>
  <c r="AM49" i="11" s="1"/>
  <c r="U49" i="11"/>
  <c r="AQ49" i="11" s="1"/>
  <c r="O50" i="11"/>
  <c r="S50" i="11"/>
  <c r="AO50" i="11" s="1"/>
  <c r="M51" i="11"/>
  <c r="Q51" i="11"/>
  <c r="AM51" i="11" s="1"/>
  <c r="U51" i="11"/>
  <c r="AQ51" i="11" s="1"/>
  <c r="O52" i="11"/>
  <c r="S52" i="11"/>
  <c r="AO52" i="11" s="1"/>
  <c r="M53" i="11"/>
  <c r="Q53" i="11"/>
  <c r="U53" i="11"/>
  <c r="AQ53" i="11" s="1"/>
  <c r="O54" i="11"/>
  <c r="S54" i="11"/>
  <c r="M55" i="11"/>
  <c r="Q55" i="11"/>
  <c r="U55" i="11"/>
  <c r="AQ55" i="11" s="1"/>
  <c r="O56" i="11"/>
  <c r="S56" i="11"/>
  <c r="M57" i="11"/>
  <c r="Q57" i="11"/>
  <c r="U57" i="11"/>
  <c r="E48" i="11"/>
  <c r="AA48" i="11" s="1"/>
  <c r="I48" i="11"/>
  <c r="AE48" i="11" s="1"/>
  <c r="C49" i="11"/>
  <c r="G49" i="11"/>
  <c r="AC49" i="11" s="1"/>
  <c r="K49" i="11"/>
  <c r="AG49" i="11" s="1"/>
  <c r="E50" i="11"/>
  <c r="AA50" i="11" s="1"/>
  <c r="I50" i="11"/>
  <c r="AE50" i="11" s="1"/>
  <c r="C51" i="11"/>
  <c r="G51" i="11"/>
  <c r="AC51" i="11" s="1"/>
  <c r="K51" i="11"/>
  <c r="AG51" i="11" s="1"/>
  <c r="E52" i="11"/>
  <c r="I52" i="11"/>
  <c r="AE52" i="11" s="1"/>
  <c r="C53" i="11"/>
  <c r="G53" i="11"/>
  <c r="K53" i="11"/>
  <c r="AG53" i="11" s="1"/>
  <c r="E54" i="11"/>
  <c r="I54" i="11"/>
  <c r="AE54" i="11" s="1"/>
  <c r="C55" i="11"/>
  <c r="G55" i="11"/>
  <c r="K55" i="11"/>
  <c r="AG55" i="11" s="1"/>
  <c r="E56" i="11"/>
  <c r="I56" i="11"/>
  <c r="C57" i="11"/>
  <c r="G57" i="11"/>
  <c r="K57" i="11"/>
  <c r="B48" i="11"/>
  <c r="F48" i="11"/>
  <c r="AB48" i="11" s="1"/>
  <c r="J48" i="11"/>
  <c r="AF48" i="11" s="1"/>
  <c r="D49" i="11"/>
  <c r="Z49" i="11" s="1"/>
  <c r="H49" i="11"/>
  <c r="AD49" i="11" s="1"/>
  <c r="B50" i="11"/>
  <c r="F50" i="11"/>
  <c r="AB50" i="11" s="1"/>
  <c r="J50" i="11"/>
  <c r="AF50" i="11" s="1"/>
  <c r="D51" i="11"/>
  <c r="H51" i="11"/>
  <c r="AD51" i="11" s="1"/>
  <c r="B52" i="11"/>
  <c r="F52" i="11"/>
  <c r="J52" i="11"/>
  <c r="AF52" i="11" s="1"/>
  <c r="D53" i="11"/>
  <c r="H53" i="11"/>
  <c r="AD53" i="11" s="1"/>
  <c r="B54" i="11"/>
  <c r="F54" i="11"/>
  <c r="J54" i="11"/>
  <c r="AF54" i="11" s="1"/>
  <c r="D55" i="11"/>
  <c r="H55" i="11"/>
  <c r="B56" i="11"/>
  <c r="F56" i="11"/>
  <c r="J56" i="11"/>
  <c r="D57" i="11"/>
  <c r="H57" i="11"/>
  <c r="C48" i="11"/>
  <c r="Y48" i="11" s="1"/>
  <c r="G48" i="11"/>
  <c r="AC48" i="11" s="1"/>
  <c r="K48" i="11"/>
  <c r="AG48" i="11" s="1"/>
  <c r="E49" i="11"/>
  <c r="AA49" i="11" s="1"/>
  <c r="I49" i="11"/>
  <c r="AE49" i="11" s="1"/>
  <c r="C50" i="11"/>
  <c r="G50" i="11"/>
  <c r="AC50" i="11" s="1"/>
  <c r="K50" i="11"/>
  <c r="AG50" i="11" s="1"/>
  <c r="E51" i="11"/>
  <c r="I51" i="11"/>
  <c r="AE51" i="11" s="1"/>
  <c r="C52" i="11"/>
  <c r="G52" i="11"/>
  <c r="AC52" i="11" s="1"/>
  <c r="K52" i="11"/>
  <c r="AG52" i="11" s="1"/>
  <c r="E53" i="11"/>
  <c r="I53" i="11"/>
  <c r="AE53" i="11" s="1"/>
  <c r="C54" i="11"/>
  <c r="G54" i="11"/>
  <c r="K54" i="11"/>
  <c r="AG54" i="11" s="1"/>
  <c r="E55" i="11"/>
  <c r="I55" i="11"/>
  <c r="C56" i="11"/>
  <c r="G56" i="11"/>
  <c r="K56" i="11"/>
  <c r="AG56" i="11" s="1"/>
  <c r="E57" i="11"/>
  <c r="I57" i="11"/>
  <c r="D48" i="11"/>
  <c r="Z48" i="11" s="1"/>
  <c r="H48" i="11"/>
  <c r="AD48" i="11" s="1"/>
  <c r="B49" i="11"/>
  <c r="F49" i="11"/>
  <c r="AB49" i="11" s="1"/>
  <c r="J49" i="11"/>
  <c r="AF49" i="11" s="1"/>
  <c r="D50" i="11"/>
  <c r="H50" i="11"/>
  <c r="AD50" i="11" s="1"/>
  <c r="B51" i="11"/>
  <c r="F51" i="11"/>
  <c r="AB51" i="11" s="1"/>
  <c r="J51" i="11"/>
  <c r="AF51" i="11" s="1"/>
  <c r="D52" i="11"/>
  <c r="H52" i="11"/>
  <c r="AD52" i="11" s="1"/>
  <c r="B53" i="11"/>
  <c r="F53" i="11"/>
  <c r="J53" i="11"/>
  <c r="AF53" i="11" s="1"/>
  <c r="D54" i="11"/>
  <c r="H54" i="11"/>
  <c r="B55" i="11"/>
  <c r="F55" i="11"/>
  <c r="J55" i="11"/>
  <c r="AF55" i="11" s="1"/>
  <c r="D56" i="11"/>
  <c r="H56" i="11"/>
  <c r="B57" i="11"/>
  <c r="F57" i="11"/>
  <c r="J57" i="11"/>
  <c r="P35" i="11"/>
  <c r="AL35" i="11" s="1"/>
  <c r="T35" i="11"/>
  <c r="AP35" i="11" s="1"/>
  <c r="N36" i="11"/>
  <c r="R36" i="11"/>
  <c r="AN36" i="11" s="1"/>
  <c r="V36" i="11"/>
  <c r="AR36" i="11" s="1"/>
  <c r="P37" i="11"/>
  <c r="AL37" i="11" s="1"/>
  <c r="T37" i="11"/>
  <c r="AP37" i="11" s="1"/>
  <c r="N38" i="11"/>
  <c r="R38" i="11"/>
  <c r="AN38" i="11" s="1"/>
  <c r="V38" i="11"/>
  <c r="AR38" i="11" s="1"/>
  <c r="P39" i="11"/>
  <c r="T39" i="11"/>
  <c r="AP39" i="11" s="1"/>
  <c r="N40" i="11"/>
  <c r="R40" i="11"/>
  <c r="V40" i="11"/>
  <c r="AR40" i="11" s="1"/>
  <c r="P41" i="11"/>
  <c r="T41" i="11"/>
  <c r="AP41" i="11" s="1"/>
  <c r="N42" i="11"/>
  <c r="R42" i="11"/>
  <c r="V42" i="11"/>
  <c r="AR42" i="11" s="1"/>
  <c r="P43" i="11"/>
  <c r="T43" i="11"/>
  <c r="N44" i="11"/>
  <c r="R44" i="11"/>
  <c r="V44" i="11"/>
  <c r="M35" i="11"/>
  <c r="Q35" i="11"/>
  <c r="AM35" i="11" s="1"/>
  <c r="U35" i="11"/>
  <c r="AQ35" i="11" s="1"/>
  <c r="O36" i="11"/>
  <c r="AK36" i="11" s="1"/>
  <c r="S36" i="11"/>
  <c r="AO36" i="11" s="1"/>
  <c r="M37" i="11"/>
  <c r="Q37" i="11"/>
  <c r="AM37" i="11" s="1"/>
  <c r="U37" i="11"/>
  <c r="AQ37" i="11" s="1"/>
  <c r="O38" i="11"/>
  <c r="S38" i="11"/>
  <c r="AO38" i="11" s="1"/>
  <c r="M39" i="11"/>
  <c r="Q39" i="11"/>
  <c r="U39" i="11"/>
  <c r="AQ39" i="11" s="1"/>
  <c r="O40" i="11"/>
  <c r="S40" i="11"/>
  <c r="AO40" i="11" s="1"/>
  <c r="M41" i="11"/>
  <c r="Q41" i="11"/>
  <c r="U41" i="11"/>
  <c r="AQ41" i="11" s="1"/>
  <c r="O42" i="11"/>
  <c r="S42" i="11"/>
  <c r="M43" i="11"/>
  <c r="Q43" i="11"/>
  <c r="U43" i="11"/>
  <c r="O44" i="11"/>
  <c r="S44" i="11"/>
  <c r="N35" i="11"/>
  <c r="AJ35" i="11" s="1"/>
  <c r="R35" i="11"/>
  <c r="AN35" i="11" s="1"/>
  <c r="V35" i="11"/>
  <c r="AR35" i="11" s="1"/>
  <c r="P36" i="11"/>
  <c r="AL36" i="11" s="1"/>
  <c r="T36" i="11"/>
  <c r="AP36" i="11" s="1"/>
  <c r="N37" i="11"/>
  <c r="R37" i="11"/>
  <c r="AN37" i="11" s="1"/>
  <c r="V37" i="11"/>
  <c r="AR37" i="11" s="1"/>
  <c r="P38" i="11"/>
  <c r="T38" i="11"/>
  <c r="AP38" i="11" s="1"/>
  <c r="N39" i="11"/>
  <c r="R39" i="11"/>
  <c r="AN39" i="11" s="1"/>
  <c r="V39" i="11"/>
  <c r="AR39" i="11" s="1"/>
  <c r="P40" i="11"/>
  <c r="T40" i="11"/>
  <c r="AP40" i="11" s="1"/>
  <c r="N41" i="11"/>
  <c r="R41" i="11"/>
  <c r="V41" i="11"/>
  <c r="AR41" i="11" s="1"/>
  <c r="P42" i="11"/>
  <c r="T42" i="11"/>
  <c r="N43" i="11"/>
  <c r="R43" i="11"/>
  <c r="V43" i="11"/>
  <c r="AR43" i="11" s="1"/>
  <c r="P44" i="11"/>
  <c r="T44" i="11"/>
  <c r="O35" i="11"/>
  <c r="AK35" i="11" s="1"/>
  <c r="S35" i="11"/>
  <c r="AO35" i="11" s="1"/>
  <c r="M36" i="11"/>
  <c r="Q36" i="11"/>
  <c r="AM36" i="11" s="1"/>
  <c r="U36" i="11"/>
  <c r="AQ36" i="11" s="1"/>
  <c r="O37" i="11"/>
  <c r="S37" i="11"/>
  <c r="AO37" i="11" s="1"/>
  <c r="M38" i="11"/>
  <c r="Q38" i="11"/>
  <c r="AM38" i="11" s="1"/>
  <c r="U38" i="11"/>
  <c r="AQ38" i="11" s="1"/>
  <c r="O39" i="11"/>
  <c r="S39" i="11"/>
  <c r="AO39" i="11" s="1"/>
  <c r="M40" i="11"/>
  <c r="Q40" i="11"/>
  <c r="U40" i="11"/>
  <c r="AQ40" i="11" s="1"/>
  <c r="O41" i="11"/>
  <c r="S41" i="11"/>
  <c r="M42" i="11"/>
  <c r="Q42" i="11"/>
  <c r="U42" i="11"/>
  <c r="AQ42" i="11" s="1"/>
  <c r="O43" i="11"/>
  <c r="S43" i="11"/>
  <c r="M44" i="11"/>
  <c r="Q44" i="11"/>
  <c r="U44" i="11"/>
  <c r="E35" i="11"/>
  <c r="AA35" i="11" s="1"/>
  <c r="I35" i="11"/>
  <c r="AE35" i="11" s="1"/>
  <c r="C36" i="11"/>
  <c r="G36" i="11"/>
  <c r="AC36" i="11" s="1"/>
  <c r="K36" i="11"/>
  <c r="AG36" i="11" s="1"/>
  <c r="E37" i="11"/>
  <c r="AA37" i="11" s="1"/>
  <c r="I37" i="11"/>
  <c r="AE37" i="11" s="1"/>
  <c r="C38" i="11"/>
  <c r="G38" i="11"/>
  <c r="AC38" i="11" s="1"/>
  <c r="K38" i="11"/>
  <c r="AG38" i="11" s="1"/>
  <c r="E39" i="11"/>
  <c r="I39" i="11"/>
  <c r="AE39" i="11" s="1"/>
  <c r="C40" i="11"/>
  <c r="G40" i="11"/>
  <c r="K40" i="11"/>
  <c r="AG40" i="11" s="1"/>
  <c r="E41" i="11"/>
  <c r="I41" i="11"/>
  <c r="AE41" i="11" s="1"/>
  <c r="C42" i="11"/>
  <c r="G42" i="11"/>
  <c r="K42" i="11"/>
  <c r="AG42" i="11" s="1"/>
  <c r="E43" i="11"/>
  <c r="I43" i="11"/>
  <c r="C44" i="11"/>
  <c r="G44" i="11"/>
  <c r="K44" i="11"/>
  <c r="B35" i="11"/>
  <c r="F35" i="11"/>
  <c r="AB35" i="11" s="1"/>
  <c r="J35" i="11"/>
  <c r="AF35" i="11" s="1"/>
  <c r="D36" i="11"/>
  <c r="Z36" i="11" s="1"/>
  <c r="H36" i="11"/>
  <c r="AD36" i="11" s="1"/>
  <c r="B37" i="11"/>
  <c r="F37" i="11"/>
  <c r="AB37" i="11" s="1"/>
  <c r="J37" i="11"/>
  <c r="AF37" i="11" s="1"/>
  <c r="D38" i="11"/>
  <c r="H38" i="11"/>
  <c r="AD38" i="11" s="1"/>
  <c r="B39" i="11"/>
  <c r="F39" i="11"/>
  <c r="J39" i="11"/>
  <c r="AF39" i="11" s="1"/>
  <c r="D40" i="11"/>
  <c r="H40" i="11"/>
  <c r="AD40" i="11" s="1"/>
  <c r="B41" i="11"/>
  <c r="F41" i="11"/>
  <c r="J41" i="11"/>
  <c r="AF41" i="11" s="1"/>
  <c r="D42" i="11"/>
  <c r="H42" i="11"/>
  <c r="B43" i="11"/>
  <c r="F43" i="11"/>
  <c r="J43" i="11"/>
  <c r="D44" i="11"/>
  <c r="H44" i="11"/>
  <c r="C35" i="11"/>
  <c r="Y35" i="11" s="1"/>
  <c r="G35" i="11"/>
  <c r="AC35" i="11" s="1"/>
  <c r="K35" i="11"/>
  <c r="AG35" i="11" s="1"/>
  <c r="E36" i="11"/>
  <c r="AA36" i="11" s="1"/>
  <c r="I36" i="11"/>
  <c r="AE36" i="11" s="1"/>
  <c r="C37" i="11"/>
  <c r="G37" i="11"/>
  <c r="AC37" i="11" s="1"/>
  <c r="K37" i="11"/>
  <c r="AG37" i="11" s="1"/>
  <c r="E38" i="11"/>
  <c r="I38" i="11"/>
  <c r="AE38" i="11" s="1"/>
  <c r="C39" i="11"/>
  <c r="G39" i="11"/>
  <c r="AC39" i="11" s="1"/>
  <c r="K39" i="11"/>
  <c r="AG39" i="11" s="1"/>
  <c r="E40" i="11"/>
  <c r="I40" i="11"/>
  <c r="AE40" i="11" s="1"/>
  <c r="C41" i="11"/>
  <c r="G41" i="11"/>
  <c r="K41" i="11"/>
  <c r="AG41" i="11" s="1"/>
  <c r="E42" i="11"/>
  <c r="I42" i="11"/>
  <c r="C43" i="11"/>
  <c r="G43" i="11"/>
  <c r="K43" i="11"/>
  <c r="AG43" i="11" s="1"/>
  <c r="E44" i="11"/>
  <c r="I44" i="11"/>
  <c r="D35" i="11"/>
  <c r="Z35" i="11" s="1"/>
  <c r="H35" i="11"/>
  <c r="AD35" i="11" s="1"/>
  <c r="B36" i="11"/>
  <c r="F36" i="11"/>
  <c r="AB36" i="11" s="1"/>
  <c r="J36" i="11"/>
  <c r="AF36" i="11" s="1"/>
  <c r="D37" i="11"/>
  <c r="H37" i="11"/>
  <c r="AD37" i="11" s="1"/>
  <c r="B38" i="11"/>
  <c r="F38" i="11"/>
  <c r="AB38" i="11" s="1"/>
  <c r="J38" i="11"/>
  <c r="AF38" i="11" s="1"/>
  <c r="D39" i="11"/>
  <c r="H39" i="11"/>
  <c r="AD39" i="11" s="1"/>
  <c r="B40" i="11"/>
  <c r="F40" i="11"/>
  <c r="J40" i="11"/>
  <c r="AF40" i="11" s="1"/>
  <c r="D41" i="11"/>
  <c r="H41" i="11"/>
  <c r="B42" i="11"/>
  <c r="F42" i="11"/>
  <c r="J42" i="11"/>
  <c r="AF42" i="11" s="1"/>
  <c r="D43" i="11"/>
  <c r="H43" i="11"/>
  <c r="B44" i="11"/>
  <c r="F44" i="11"/>
  <c r="J44" i="11"/>
  <c r="P22" i="11"/>
  <c r="AL22" i="11" s="1"/>
  <c r="T22" i="11"/>
  <c r="AP22" i="11" s="1"/>
  <c r="N23" i="11"/>
  <c r="R23" i="11"/>
  <c r="AN23" i="11" s="1"/>
  <c r="V23" i="11"/>
  <c r="AR23" i="11" s="1"/>
  <c r="P24" i="11"/>
  <c r="AL24" i="11" s="1"/>
  <c r="T24" i="11"/>
  <c r="AP24" i="11" s="1"/>
  <c r="N25" i="11"/>
  <c r="R25" i="11"/>
  <c r="AN25" i="11" s="1"/>
  <c r="V25" i="11"/>
  <c r="AR25" i="11" s="1"/>
  <c r="P26" i="11"/>
  <c r="T26" i="11"/>
  <c r="AP26" i="11" s="1"/>
  <c r="N27" i="11"/>
  <c r="R27" i="11"/>
  <c r="V27" i="11"/>
  <c r="AR27" i="11" s="1"/>
  <c r="P28" i="11"/>
  <c r="T28" i="11"/>
  <c r="AP28" i="11" s="1"/>
  <c r="N29" i="11"/>
  <c r="R29" i="11"/>
  <c r="V29" i="11"/>
  <c r="AR29" i="11" s="1"/>
  <c r="P30" i="11"/>
  <c r="T30" i="11"/>
  <c r="N31" i="11"/>
  <c r="R31" i="11"/>
  <c r="V31" i="11"/>
  <c r="M22" i="11"/>
  <c r="Q22" i="11"/>
  <c r="AM22" i="11" s="1"/>
  <c r="U22" i="11"/>
  <c r="AQ22" i="11" s="1"/>
  <c r="O23" i="11"/>
  <c r="AK23" i="11" s="1"/>
  <c r="S23" i="11"/>
  <c r="AO23" i="11" s="1"/>
  <c r="M24" i="11"/>
  <c r="Q24" i="11"/>
  <c r="AM24" i="11" s="1"/>
  <c r="U24" i="11"/>
  <c r="AQ24" i="11" s="1"/>
  <c r="O25" i="11"/>
  <c r="S25" i="11"/>
  <c r="AO25" i="11" s="1"/>
  <c r="M26" i="11"/>
  <c r="Q26" i="11"/>
  <c r="U26" i="11"/>
  <c r="AQ26" i="11" s="1"/>
  <c r="O27" i="11"/>
  <c r="S27" i="11"/>
  <c r="AO27" i="11" s="1"/>
  <c r="M28" i="11"/>
  <c r="Q28" i="11"/>
  <c r="U28" i="11"/>
  <c r="AQ28" i="11" s="1"/>
  <c r="O29" i="11"/>
  <c r="S29" i="11"/>
  <c r="M30" i="11"/>
  <c r="Q30" i="11"/>
  <c r="U30" i="11"/>
  <c r="O31" i="11"/>
  <c r="S31" i="11"/>
  <c r="N22" i="11"/>
  <c r="AJ22" i="11" s="1"/>
  <c r="R22" i="11"/>
  <c r="AN22" i="11" s="1"/>
  <c r="V22" i="11"/>
  <c r="AR22" i="11" s="1"/>
  <c r="P23" i="11"/>
  <c r="AL23" i="11" s="1"/>
  <c r="T23" i="11"/>
  <c r="AP23" i="11" s="1"/>
  <c r="N24" i="11"/>
  <c r="R24" i="11"/>
  <c r="AN24" i="11" s="1"/>
  <c r="V24" i="11"/>
  <c r="AR24" i="11" s="1"/>
  <c r="P25" i="11"/>
  <c r="T25" i="11"/>
  <c r="AP25" i="11" s="1"/>
  <c r="N26" i="11"/>
  <c r="R26" i="11"/>
  <c r="AN26" i="11" s="1"/>
  <c r="V26" i="11"/>
  <c r="AR26" i="11" s="1"/>
  <c r="P27" i="11"/>
  <c r="T27" i="11"/>
  <c r="AP27" i="11" s="1"/>
  <c r="N28" i="11"/>
  <c r="R28" i="11"/>
  <c r="V28" i="11"/>
  <c r="AR28" i="11" s="1"/>
  <c r="P29" i="11"/>
  <c r="T29" i="11"/>
  <c r="N30" i="11"/>
  <c r="R30" i="11"/>
  <c r="V30" i="11"/>
  <c r="AR30" i="11" s="1"/>
  <c r="P31" i="11"/>
  <c r="T31" i="11"/>
  <c r="O22" i="11"/>
  <c r="AK22" i="11" s="1"/>
  <c r="S22" i="11"/>
  <c r="AO22" i="11" s="1"/>
  <c r="M23" i="11"/>
  <c r="Q23" i="11"/>
  <c r="AM23" i="11" s="1"/>
  <c r="U23" i="11"/>
  <c r="AQ23" i="11" s="1"/>
  <c r="O24" i="11"/>
  <c r="S24" i="11"/>
  <c r="AO24" i="11" s="1"/>
  <c r="M25" i="11"/>
  <c r="Q25" i="11"/>
  <c r="AM25" i="11" s="1"/>
  <c r="U25" i="11"/>
  <c r="AQ25" i="11" s="1"/>
  <c r="O26" i="11"/>
  <c r="S26" i="11"/>
  <c r="AO26" i="11" s="1"/>
  <c r="M27" i="11"/>
  <c r="Q27" i="11"/>
  <c r="U27" i="11"/>
  <c r="AQ27" i="11" s="1"/>
  <c r="O28" i="11"/>
  <c r="S28" i="11"/>
  <c r="M29" i="11"/>
  <c r="Q29" i="11"/>
  <c r="U29" i="11"/>
  <c r="AQ29" i="11" s="1"/>
  <c r="O30" i="11"/>
  <c r="S30" i="11"/>
  <c r="M31" i="11"/>
  <c r="Q31" i="11"/>
  <c r="U31" i="11"/>
  <c r="M92" i="34"/>
  <c r="M94" i="33"/>
  <c r="M91" i="34"/>
  <c r="M93" i="34"/>
  <c r="M94" i="34"/>
  <c r="M92" i="33"/>
  <c r="M91" i="33"/>
  <c r="M93" i="33"/>
  <c r="M94" i="32"/>
  <c r="M93" i="32"/>
  <c r="M92" i="32"/>
  <c r="M91" i="32"/>
  <c r="M92" i="31"/>
  <c r="M94" i="31"/>
  <c r="M91" i="31"/>
  <c r="M93" i="31"/>
  <c r="M92" i="30"/>
  <c r="M94" i="30"/>
  <c r="M93" i="30"/>
  <c r="M91" i="30"/>
  <c r="M92" i="29"/>
  <c r="M94" i="29"/>
  <c r="M93" i="29"/>
  <c r="M91" i="29"/>
  <c r="M94" i="28"/>
  <c r="M92" i="28"/>
  <c r="M91" i="28"/>
  <c r="M93" i="28"/>
  <c r="M91" i="27"/>
  <c r="M92" i="27"/>
  <c r="M94" i="27"/>
  <c r="M93" i="27"/>
  <c r="D102" i="42" l="1"/>
  <c r="O7" i="39"/>
  <c r="O13" i="39"/>
  <c r="O14" i="39"/>
  <c r="D102" i="39"/>
  <c r="D102" i="37"/>
  <c r="D102" i="35"/>
  <c r="M101" i="33"/>
  <c r="M101" i="27"/>
  <c r="M101" i="28"/>
  <c r="M101" i="29"/>
  <c r="M101" i="30"/>
  <c r="M101" i="31"/>
  <c r="M101" i="32"/>
  <c r="M101" i="34"/>
  <c r="D124" i="41"/>
  <c r="D102" i="44"/>
  <c r="P21" i="44" s="1"/>
  <c r="L131" i="44"/>
  <c r="L109" i="44"/>
  <c r="G125" i="44"/>
  <c r="G103" i="44"/>
  <c r="I127" i="44"/>
  <c r="I105" i="44"/>
  <c r="H126" i="44"/>
  <c r="H104" i="44"/>
  <c r="H103" i="44"/>
  <c r="H125" i="44"/>
  <c r="J104" i="44"/>
  <c r="J126" i="44"/>
  <c r="J103" i="44"/>
  <c r="J125" i="44"/>
  <c r="K124" i="44"/>
  <c r="K102" i="44"/>
  <c r="K131" i="44"/>
  <c r="K109" i="44"/>
  <c r="E103" i="44"/>
  <c r="P28" i="44" s="1"/>
  <c r="E125" i="44"/>
  <c r="G126" i="44"/>
  <c r="G104" i="44"/>
  <c r="I102" i="44"/>
  <c r="I124" i="44"/>
  <c r="I129" i="44"/>
  <c r="I107" i="44"/>
  <c r="H106" i="44"/>
  <c r="H128" i="44"/>
  <c r="L125" i="44"/>
  <c r="L103" i="44"/>
  <c r="J130" i="44"/>
  <c r="J108" i="44"/>
  <c r="J129" i="44"/>
  <c r="J107" i="44"/>
  <c r="K106" i="44"/>
  <c r="K128" i="44"/>
  <c r="K130" i="44"/>
  <c r="K108" i="44"/>
  <c r="F104" i="44"/>
  <c r="F126" i="44"/>
  <c r="L110" i="44"/>
  <c r="L132" i="44"/>
  <c r="G124" i="44"/>
  <c r="G102" i="44"/>
  <c r="I103" i="44"/>
  <c r="I125" i="44"/>
  <c r="I126" i="44"/>
  <c r="I104" i="44"/>
  <c r="H124" i="44"/>
  <c r="H102" i="44"/>
  <c r="L126" i="44"/>
  <c r="L104" i="44"/>
  <c r="J102" i="44"/>
  <c r="J124" i="44"/>
  <c r="K107" i="44"/>
  <c r="K129" i="44"/>
  <c r="K104" i="44"/>
  <c r="K126" i="44"/>
  <c r="E102" i="44"/>
  <c r="P22" i="44" s="1"/>
  <c r="M22" i="44" s="1"/>
  <c r="N22" i="44" s="1"/>
  <c r="E124" i="44"/>
  <c r="F124" i="44"/>
  <c r="F102" i="44"/>
  <c r="L105" i="44"/>
  <c r="L127" i="44"/>
  <c r="G127" i="44"/>
  <c r="G105" i="44"/>
  <c r="I128" i="44"/>
  <c r="I106" i="44"/>
  <c r="H105" i="44"/>
  <c r="H127" i="44"/>
  <c r="J127" i="44"/>
  <c r="J105" i="44"/>
  <c r="J128" i="44"/>
  <c r="J106" i="44"/>
  <c r="K125" i="44"/>
  <c r="K103" i="44"/>
  <c r="K127" i="44"/>
  <c r="K105" i="44"/>
  <c r="F125" i="44"/>
  <c r="F103" i="44"/>
  <c r="J129" i="43"/>
  <c r="J107" i="43"/>
  <c r="G127" i="43"/>
  <c r="G105" i="43"/>
  <c r="L125" i="43"/>
  <c r="L103" i="43"/>
  <c r="L105" i="43"/>
  <c r="L127" i="43"/>
  <c r="K130" i="43"/>
  <c r="K108" i="43"/>
  <c r="K106" i="43"/>
  <c r="K128" i="43"/>
  <c r="I105" i="43"/>
  <c r="I127" i="43"/>
  <c r="I102" i="43"/>
  <c r="I124" i="43"/>
  <c r="E125" i="43"/>
  <c r="E103" i="43"/>
  <c r="H106" i="43"/>
  <c r="H128" i="43"/>
  <c r="G104" i="43"/>
  <c r="G126" i="43"/>
  <c r="L106" i="43"/>
  <c r="L128" i="43"/>
  <c r="L132" i="43"/>
  <c r="L110" i="43"/>
  <c r="L108" i="43"/>
  <c r="L130" i="43"/>
  <c r="K104" i="43"/>
  <c r="K126" i="43"/>
  <c r="K129" i="43"/>
  <c r="K107" i="43"/>
  <c r="I107" i="43"/>
  <c r="I129" i="43"/>
  <c r="I103" i="43"/>
  <c r="I125" i="43"/>
  <c r="F102" i="43"/>
  <c r="F124" i="43"/>
  <c r="H126" i="43"/>
  <c r="H104" i="43"/>
  <c r="H105" i="43"/>
  <c r="H127" i="43"/>
  <c r="G124" i="43"/>
  <c r="G102" i="43"/>
  <c r="L109" i="43"/>
  <c r="L131" i="43"/>
  <c r="L107" i="43"/>
  <c r="L129" i="43"/>
  <c r="K109" i="43"/>
  <c r="K131" i="43"/>
  <c r="K102" i="43"/>
  <c r="K124" i="43"/>
  <c r="D124" i="43"/>
  <c r="D102" i="43"/>
  <c r="I126" i="43"/>
  <c r="I104" i="43"/>
  <c r="J102" i="43"/>
  <c r="J124" i="43"/>
  <c r="F103" i="43"/>
  <c r="F125" i="43"/>
  <c r="H124" i="43"/>
  <c r="H102" i="43"/>
  <c r="J104" i="43"/>
  <c r="J126" i="43"/>
  <c r="G125" i="43"/>
  <c r="G103" i="43"/>
  <c r="L124" i="43"/>
  <c r="L102" i="43"/>
  <c r="L104" i="43"/>
  <c r="L126" i="43"/>
  <c r="K127" i="43"/>
  <c r="K105" i="43"/>
  <c r="K103" i="43"/>
  <c r="K125" i="43"/>
  <c r="J127" i="43"/>
  <c r="J105" i="43"/>
  <c r="I106" i="43"/>
  <c r="I128" i="43"/>
  <c r="E124" i="43"/>
  <c r="E102" i="43"/>
  <c r="F126" i="43"/>
  <c r="F104" i="43"/>
  <c r="H125" i="43"/>
  <c r="H103" i="43"/>
  <c r="G104" i="42"/>
  <c r="G126" i="42"/>
  <c r="J105" i="42"/>
  <c r="J127" i="42"/>
  <c r="J103" i="42"/>
  <c r="J125" i="42"/>
  <c r="K127" i="42"/>
  <c r="K105" i="42"/>
  <c r="K125" i="42"/>
  <c r="K103" i="42"/>
  <c r="H125" i="42"/>
  <c r="H103" i="42"/>
  <c r="F103" i="42"/>
  <c r="F125" i="42"/>
  <c r="L109" i="42"/>
  <c r="L131" i="42"/>
  <c r="L107" i="42"/>
  <c r="L129" i="42"/>
  <c r="G102" i="42"/>
  <c r="G124" i="42"/>
  <c r="J128" i="42"/>
  <c r="J106" i="42"/>
  <c r="J130" i="42"/>
  <c r="J108" i="42"/>
  <c r="K130" i="42"/>
  <c r="K108" i="42"/>
  <c r="K106" i="42"/>
  <c r="K128" i="42"/>
  <c r="H106" i="42"/>
  <c r="H128" i="42"/>
  <c r="F104" i="42"/>
  <c r="F126" i="42"/>
  <c r="L124" i="42"/>
  <c r="L102" i="42"/>
  <c r="L126" i="42"/>
  <c r="L104" i="42"/>
  <c r="I103" i="42"/>
  <c r="I125" i="42"/>
  <c r="G103" i="42"/>
  <c r="G125" i="42"/>
  <c r="J129" i="42"/>
  <c r="J107" i="42"/>
  <c r="J126" i="42"/>
  <c r="J104" i="42"/>
  <c r="K104" i="42"/>
  <c r="K126" i="42"/>
  <c r="K129" i="42"/>
  <c r="K107" i="42"/>
  <c r="H104" i="42"/>
  <c r="H126" i="42"/>
  <c r="H105" i="42"/>
  <c r="H127" i="42"/>
  <c r="E124" i="42"/>
  <c r="E102" i="42"/>
  <c r="L125" i="42"/>
  <c r="L103" i="42"/>
  <c r="L105" i="42"/>
  <c r="L127" i="42"/>
  <c r="I107" i="42"/>
  <c r="I129" i="42"/>
  <c r="G127" i="42"/>
  <c r="G105" i="42"/>
  <c r="J102" i="42"/>
  <c r="J124" i="42"/>
  <c r="K109" i="42"/>
  <c r="K131" i="42"/>
  <c r="K124" i="42"/>
  <c r="K102" i="42"/>
  <c r="I102" i="42"/>
  <c r="I124" i="42"/>
  <c r="H124" i="42"/>
  <c r="H102" i="42"/>
  <c r="F102" i="42"/>
  <c r="F124" i="42"/>
  <c r="E125" i="42"/>
  <c r="E103" i="42"/>
  <c r="L106" i="42"/>
  <c r="L128" i="42"/>
  <c r="L132" i="42"/>
  <c r="L110" i="42"/>
  <c r="L108" i="42"/>
  <c r="L130" i="42"/>
  <c r="G127" i="41"/>
  <c r="G105" i="41"/>
  <c r="K127" i="41"/>
  <c r="K105" i="41"/>
  <c r="E102" i="41"/>
  <c r="E124" i="41"/>
  <c r="L124" i="41"/>
  <c r="L102" i="41"/>
  <c r="G125" i="41"/>
  <c r="G103" i="41"/>
  <c r="H124" i="41"/>
  <c r="H102" i="41"/>
  <c r="J127" i="41"/>
  <c r="J105" i="41"/>
  <c r="K130" i="41"/>
  <c r="K108" i="41"/>
  <c r="E103" i="41"/>
  <c r="E125" i="41"/>
  <c r="L108" i="41"/>
  <c r="L130" i="41"/>
  <c r="J128" i="41"/>
  <c r="J106" i="41"/>
  <c r="J130" i="41"/>
  <c r="J108" i="41"/>
  <c r="K104" i="41"/>
  <c r="K126" i="41"/>
  <c r="K106" i="41"/>
  <c r="K128" i="41"/>
  <c r="F102" i="41"/>
  <c r="F124" i="41"/>
  <c r="L107" i="41"/>
  <c r="L129" i="41"/>
  <c r="L132" i="41"/>
  <c r="L110" i="41"/>
  <c r="I107" i="41"/>
  <c r="I129" i="41"/>
  <c r="I103" i="41"/>
  <c r="I125" i="41"/>
  <c r="H106" i="41"/>
  <c r="H128" i="41"/>
  <c r="J102" i="41"/>
  <c r="J124" i="41"/>
  <c r="K102" i="41"/>
  <c r="K124" i="41"/>
  <c r="F104" i="41"/>
  <c r="F126" i="41"/>
  <c r="L105" i="41"/>
  <c r="L127" i="41"/>
  <c r="I106" i="41"/>
  <c r="I128" i="41"/>
  <c r="G124" i="41"/>
  <c r="G102" i="41"/>
  <c r="J103" i="41"/>
  <c r="J125" i="41"/>
  <c r="K103" i="41"/>
  <c r="K125" i="41"/>
  <c r="L106" i="41"/>
  <c r="L128" i="41"/>
  <c r="L125" i="41"/>
  <c r="L103" i="41"/>
  <c r="I105" i="41"/>
  <c r="I127" i="41"/>
  <c r="I102" i="41"/>
  <c r="I124" i="41"/>
  <c r="H125" i="41"/>
  <c r="H103" i="41"/>
  <c r="J129" i="41"/>
  <c r="J107" i="41"/>
  <c r="J104" i="41"/>
  <c r="J126" i="41"/>
  <c r="K109" i="41"/>
  <c r="K131" i="41"/>
  <c r="K129" i="41"/>
  <c r="K107" i="41"/>
  <c r="F103" i="41"/>
  <c r="F125" i="41"/>
  <c r="L109" i="41"/>
  <c r="L131" i="41"/>
  <c r="L104" i="41"/>
  <c r="L126" i="41"/>
  <c r="I126" i="41"/>
  <c r="I104" i="41"/>
  <c r="H126" i="41"/>
  <c r="H104" i="41"/>
  <c r="H105" i="41"/>
  <c r="H127" i="41"/>
  <c r="J127" i="40"/>
  <c r="J105" i="40"/>
  <c r="G127" i="40"/>
  <c r="G105" i="40"/>
  <c r="L131" i="40"/>
  <c r="L109" i="40"/>
  <c r="L105" i="40"/>
  <c r="L127" i="40"/>
  <c r="I126" i="40"/>
  <c r="I104" i="40"/>
  <c r="D124" i="40"/>
  <c r="D102" i="40"/>
  <c r="K125" i="40"/>
  <c r="K103" i="40"/>
  <c r="K107" i="40"/>
  <c r="K129" i="40"/>
  <c r="H125" i="40"/>
  <c r="H103" i="40"/>
  <c r="G104" i="40"/>
  <c r="G126" i="40"/>
  <c r="L106" i="40"/>
  <c r="L128" i="40"/>
  <c r="L124" i="40"/>
  <c r="L102" i="40"/>
  <c r="L108" i="40"/>
  <c r="L130" i="40"/>
  <c r="I105" i="40"/>
  <c r="I127" i="40"/>
  <c r="I102" i="40"/>
  <c r="I124" i="40"/>
  <c r="F102" i="40"/>
  <c r="F124" i="40"/>
  <c r="K104" i="40"/>
  <c r="K126" i="40"/>
  <c r="K127" i="40"/>
  <c r="K105" i="40"/>
  <c r="H106" i="40"/>
  <c r="H128" i="40"/>
  <c r="H105" i="40"/>
  <c r="H127" i="40"/>
  <c r="G124" i="40"/>
  <c r="G102" i="40"/>
  <c r="L107" i="40"/>
  <c r="L129" i="40"/>
  <c r="L125" i="40"/>
  <c r="L103" i="40"/>
  <c r="J129" i="40"/>
  <c r="J107" i="40"/>
  <c r="I128" i="40"/>
  <c r="I106" i="40"/>
  <c r="I103" i="40"/>
  <c r="I125" i="40"/>
  <c r="F103" i="40"/>
  <c r="F125" i="40"/>
  <c r="K109" i="40"/>
  <c r="K131" i="40"/>
  <c r="K130" i="40"/>
  <c r="K108" i="40"/>
  <c r="H126" i="40"/>
  <c r="H104" i="40"/>
  <c r="E102" i="40"/>
  <c r="E124" i="40"/>
  <c r="J104" i="40"/>
  <c r="J126" i="40"/>
  <c r="G125" i="40"/>
  <c r="G103" i="40"/>
  <c r="L126" i="40"/>
  <c r="L104" i="40"/>
  <c r="L132" i="40"/>
  <c r="L110" i="40"/>
  <c r="I129" i="40"/>
  <c r="I107" i="40"/>
  <c r="J102" i="40"/>
  <c r="J124" i="40"/>
  <c r="F104" i="40"/>
  <c r="F126" i="40"/>
  <c r="K124" i="40"/>
  <c r="K102" i="40"/>
  <c r="K106" i="40"/>
  <c r="K128" i="40"/>
  <c r="H124" i="40"/>
  <c r="H102" i="40"/>
  <c r="E103" i="40"/>
  <c r="E125" i="40"/>
  <c r="H106" i="39"/>
  <c r="H128" i="39"/>
  <c r="I126" i="39"/>
  <c r="I104" i="39"/>
  <c r="G124" i="39"/>
  <c r="G102" i="39"/>
  <c r="H125" i="39"/>
  <c r="H103" i="39"/>
  <c r="J130" i="39"/>
  <c r="J108" i="39"/>
  <c r="K104" i="39"/>
  <c r="K126" i="39"/>
  <c r="K127" i="39"/>
  <c r="K105" i="39"/>
  <c r="L126" i="39"/>
  <c r="L104" i="39"/>
  <c r="L132" i="39"/>
  <c r="L110" i="39"/>
  <c r="F103" i="39"/>
  <c r="F125" i="39"/>
  <c r="I105" i="39"/>
  <c r="I127" i="39"/>
  <c r="I102" i="39"/>
  <c r="I124" i="39"/>
  <c r="G125" i="39"/>
  <c r="G103" i="39"/>
  <c r="J102" i="39"/>
  <c r="J124" i="39"/>
  <c r="J128" i="39"/>
  <c r="J106" i="39"/>
  <c r="K109" i="39"/>
  <c r="K131" i="39"/>
  <c r="K130" i="39"/>
  <c r="K108" i="39"/>
  <c r="L131" i="39"/>
  <c r="L109" i="39"/>
  <c r="L105" i="39"/>
  <c r="L127" i="39"/>
  <c r="F104" i="39"/>
  <c r="F126" i="39"/>
  <c r="I128" i="39"/>
  <c r="I106" i="39"/>
  <c r="I103" i="39"/>
  <c r="I125" i="39"/>
  <c r="G127" i="39"/>
  <c r="G105" i="39"/>
  <c r="J103" i="39"/>
  <c r="J125" i="39"/>
  <c r="J129" i="39"/>
  <c r="J107" i="39"/>
  <c r="E102" i="39"/>
  <c r="E124" i="39"/>
  <c r="K124" i="39"/>
  <c r="K102" i="39"/>
  <c r="K106" i="39"/>
  <c r="K128" i="39"/>
  <c r="L106" i="39"/>
  <c r="L128" i="39"/>
  <c r="L124" i="39"/>
  <c r="L102" i="39"/>
  <c r="L108" i="39"/>
  <c r="L130" i="39"/>
  <c r="H105" i="39"/>
  <c r="H127" i="39"/>
  <c r="I129" i="39"/>
  <c r="I107" i="39"/>
  <c r="G104" i="39"/>
  <c r="G126" i="39"/>
  <c r="J127" i="39"/>
  <c r="J105" i="39"/>
  <c r="J104" i="39"/>
  <c r="J126" i="39"/>
  <c r="E103" i="39"/>
  <c r="E125" i="39"/>
  <c r="K125" i="39"/>
  <c r="K103" i="39"/>
  <c r="K107" i="39"/>
  <c r="K129" i="39"/>
  <c r="L107" i="39"/>
  <c r="L129" i="39"/>
  <c r="L125" i="39"/>
  <c r="L103" i="39"/>
  <c r="F102" i="39"/>
  <c r="F124" i="39"/>
  <c r="J103" i="38"/>
  <c r="J125" i="38"/>
  <c r="J129" i="38"/>
  <c r="J107" i="38"/>
  <c r="G125" i="38"/>
  <c r="G103" i="38"/>
  <c r="L126" i="38"/>
  <c r="L104" i="38"/>
  <c r="L132" i="38"/>
  <c r="L110" i="38"/>
  <c r="I128" i="38"/>
  <c r="I106" i="38"/>
  <c r="I103" i="38"/>
  <c r="I125" i="38"/>
  <c r="H125" i="38"/>
  <c r="H103" i="38"/>
  <c r="F102" i="38"/>
  <c r="F124" i="38"/>
  <c r="K125" i="38"/>
  <c r="K103" i="38"/>
  <c r="K130" i="38"/>
  <c r="K108" i="38"/>
  <c r="J127" i="38"/>
  <c r="J105" i="38"/>
  <c r="J104" i="38"/>
  <c r="J126" i="38"/>
  <c r="G127" i="38"/>
  <c r="G105" i="38"/>
  <c r="L131" i="38"/>
  <c r="L109" i="38"/>
  <c r="L105" i="38"/>
  <c r="L127" i="38"/>
  <c r="I129" i="38"/>
  <c r="I107" i="38"/>
  <c r="H106" i="38"/>
  <c r="H128" i="38"/>
  <c r="H105" i="38"/>
  <c r="H127" i="38"/>
  <c r="F103" i="38"/>
  <c r="F125" i="38"/>
  <c r="K109" i="38"/>
  <c r="K131" i="38"/>
  <c r="K106" i="38"/>
  <c r="K128" i="38"/>
  <c r="J130" i="38"/>
  <c r="J108" i="38"/>
  <c r="G104" i="38"/>
  <c r="G126" i="38"/>
  <c r="L106" i="38"/>
  <c r="L128" i="38"/>
  <c r="L124" i="38"/>
  <c r="L102" i="38"/>
  <c r="L108" i="38"/>
  <c r="L130" i="38"/>
  <c r="I126" i="38"/>
  <c r="I104" i="38"/>
  <c r="H126" i="38"/>
  <c r="H104" i="38"/>
  <c r="E102" i="38"/>
  <c r="E124" i="38"/>
  <c r="F104" i="38"/>
  <c r="F126" i="38"/>
  <c r="K104" i="38"/>
  <c r="K126" i="38"/>
  <c r="K107" i="38"/>
  <c r="K129" i="38"/>
  <c r="J102" i="38"/>
  <c r="J124" i="38"/>
  <c r="J128" i="38"/>
  <c r="J106" i="38"/>
  <c r="G124" i="38"/>
  <c r="G102" i="38"/>
  <c r="L107" i="38"/>
  <c r="L129" i="38"/>
  <c r="L125" i="38"/>
  <c r="L103" i="38"/>
  <c r="I105" i="38"/>
  <c r="I127" i="38"/>
  <c r="I102" i="38"/>
  <c r="I124" i="38"/>
  <c r="H124" i="38"/>
  <c r="H102" i="38"/>
  <c r="E103" i="38"/>
  <c r="E125" i="38"/>
  <c r="K124" i="38"/>
  <c r="K102" i="38"/>
  <c r="K127" i="38"/>
  <c r="K105" i="38"/>
  <c r="D124" i="38"/>
  <c r="D102" i="38"/>
  <c r="H125" i="37"/>
  <c r="H103" i="37"/>
  <c r="L132" i="37"/>
  <c r="L110" i="37"/>
  <c r="K125" i="37"/>
  <c r="K103" i="37"/>
  <c r="K107" i="37"/>
  <c r="K129" i="37"/>
  <c r="J130" i="37"/>
  <c r="J108" i="37"/>
  <c r="G104" i="37"/>
  <c r="G126" i="37"/>
  <c r="I129" i="37"/>
  <c r="I107" i="37"/>
  <c r="H106" i="37"/>
  <c r="H128" i="37"/>
  <c r="H105" i="37"/>
  <c r="H127" i="37"/>
  <c r="L131" i="37"/>
  <c r="L109" i="37"/>
  <c r="K104" i="37"/>
  <c r="K126" i="37"/>
  <c r="K127" i="37"/>
  <c r="K105" i="37"/>
  <c r="J102" i="37"/>
  <c r="J124" i="37"/>
  <c r="J128" i="37"/>
  <c r="J106" i="37"/>
  <c r="F102" i="37"/>
  <c r="F124" i="37"/>
  <c r="G124" i="37"/>
  <c r="G102" i="37"/>
  <c r="I126" i="37"/>
  <c r="I104" i="37"/>
  <c r="H126" i="37"/>
  <c r="H104" i="37"/>
  <c r="L106" i="37"/>
  <c r="L128" i="37"/>
  <c r="L124" i="37"/>
  <c r="L102" i="37"/>
  <c r="L108" i="37"/>
  <c r="L130" i="37"/>
  <c r="K109" i="37"/>
  <c r="K131" i="37"/>
  <c r="K130" i="37"/>
  <c r="K108" i="37"/>
  <c r="J103" i="37"/>
  <c r="J125" i="37"/>
  <c r="J129" i="37"/>
  <c r="J107" i="37"/>
  <c r="F103" i="37"/>
  <c r="F125" i="37"/>
  <c r="G125" i="37"/>
  <c r="G103" i="37"/>
  <c r="I105" i="37"/>
  <c r="I127" i="37"/>
  <c r="I102" i="37"/>
  <c r="I124" i="37"/>
  <c r="L126" i="37"/>
  <c r="L104" i="37"/>
  <c r="E103" i="37"/>
  <c r="E125" i="37"/>
  <c r="L105" i="37"/>
  <c r="L127" i="37"/>
  <c r="H124" i="37"/>
  <c r="H102" i="37"/>
  <c r="L107" i="37"/>
  <c r="L129" i="37"/>
  <c r="L125" i="37"/>
  <c r="L103" i="37"/>
  <c r="E102" i="37"/>
  <c r="E124" i="37"/>
  <c r="K124" i="37"/>
  <c r="K102" i="37"/>
  <c r="K106" i="37"/>
  <c r="K128" i="37"/>
  <c r="J127" i="37"/>
  <c r="J105" i="37"/>
  <c r="J104" i="37"/>
  <c r="J126" i="37"/>
  <c r="F104" i="37"/>
  <c r="F126" i="37"/>
  <c r="G127" i="37"/>
  <c r="G105" i="37"/>
  <c r="I128" i="37"/>
  <c r="I106" i="37"/>
  <c r="I103" i="37"/>
  <c r="I125" i="37"/>
  <c r="L108" i="36"/>
  <c r="L130" i="36"/>
  <c r="H126" i="36"/>
  <c r="H104" i="36"/>
  <c r="D124" i="36"/>
  <c r="D102" i="36"/>
  <c r="I105" i="36"/>
  <c r="I127" i="36"/>
  <c r="I102" i="36"/>
  <c r="I124" i="36"/>
  <c r="E102" i="36"/>
  <c r="E124" i="36"/>
  <c r="G125" i="36"/>
  <c r="G103" i="36"/>
  <c r="J127" i="36"/>
  <c r="J105" i="36"/>
  <c r="J104" i="36"/>
  <c r="J126" i="36"/>
  <c r="K104" i="36"/>
  <c r="K126" i="36"/>
  <c r="K127" i="36"/>
  <c r="K105" i="36"/>
  <c r="L124" i="36"/>
  <c r="L102" i="36"/>
  <c r="H124" i="36"/>
  <c r="H102" i="36"/>
  <c r="L105" i="36"/>
  <c r="L127" i="36"/>
  <c r="I128" i="36"/>
  <c r="I106" i="36"/>
  <c r="I103" i="36"/>
  <c r="I125" i="36"/>
  <c r="E103" i="36"/>
  <c r="E125" i="36"/>
  <c r="G127" i="36"/>
  <c r="G105" i="36"/>
  <c r="J130" i="36"/>
  <c r="J108" i="36"/>
  <c r="F102" i="36"/>
  <c r="F124" i="36"/>
  <c r="K109" i="36"/>
  <c r="K131" i="36"/>
  <c r="K130" i="36"/>
  <c r="K108" i="36"/>
  <c r="L106" i="36"/>
  <c r="L128" i="36"/>
  <c r="H125" i="36"/>
  <c r="H103" i="36"/>
  <c r="I129" i="36"/>
  <c r="I107" i="36"/>
  <c r="L132" i="36"/>
  <c r="L110" i="36"/>
  <c r="G104" i="36"/>
  <c r="G126" i="36"/>
  <c r="J102" i="36"/>
  <c r="J124" i="36"/>
  <c r="J128" i="36"/>
  <c r="J106" i="36"/>
  <c r="F103" i="36"/>
  <c r="F125" i="36"/>
  <c r="K124" i="36"/>
  <c r="K102" i="36"/>
  <c r="K106" i="36"/>
  <c r="K128" i="36"/>
  <c r="H106" i="36"/>
  <c r="H128" i="36"/>
  <c r="H105" i="36"/>
  <c r="H127" i="36"/>
  <c r="I126" i="36"/>
  <c r="I104" i="36"/>
  <c r="L126" i="36"/>
  <c r="L104" i="36"/>
  <c r="G124" i="36"/>
  <c r="G102" i="36"/>
  <c r="J103" i="36"/>
  <c r="J125" i="36"/>
  <c r="J129" i="36"/>
  <c r="J107" i="36"/>
  <c r="F104" i="36"/>
  <c r="F126" i="36"/>
  <c r="K125" i="36"/>
  <c r="K103" i="36"/>
  <c r="K107" i="36"/>
  <c r="K129" i="36"/>
  <c r="J104" i="35"/>
  <c r="J126" i="35"/>
  <c r="K124" i="35"/>
  <c r="K102" i="35"/>
  <c r="K106" i="35"/>
  <c r="K128" i="35"/>
  <c r="H124" i="35"/>
  <c r="H102" i="35"/>
  <c r="J102" i="35"/>
  <c r="J124" i="35"/>
  <c r="G104" i="35"/>
  <c r="G126" i="35"/>
  <c r="I105" i="35"/>
  <c r="I127" i="35"/>
  <c r="I102" i="35"/>
  <c r="I124" i="35"/>
  <c r="L131" i="35"/>
  <c r="L109" i="35"/>
  <c r="L105" i="35"/>
  <c r="L127" i="35"/>
  <c r="J127" i="35"/>
  <c r="J105" i="35"/>
  <c r="K125" i="35"/>
  <c r="K103" i="35"/>
  <c r="K107" i="35"/>
  <c r="K129" i="35"/>
  <c r="H125" i="35"/>
  <c r="H103" i="35"/>
  <c r="F102" i="35"/>
  <c r="F124" i="35"/>
  <c r="G124" i="35"/>
  <c r="G102" i="35"/>
  <c r="I128" i="35"/>
  <c r="I106" i="35"/>
  <c r="I103" i="35"/>
  <c r="I125" i="35"/>
  <c r="L106" i="35"/>
  <c r="L128" i="35"/>
  <c r="L124" i="35"/>
  <c r="L102" i="35"/>
  <c r="L108" i="35"/>
  <c r="L130" i="35"/>
  <c r="K104" i="35"/>
  <c r="K126" i="35"/>
  <c r="K127" i="35"/>
  <c r="K105" i="35"/>
  <c r="J129" i="35"/>
  <c r="J107" i="35"/>
  <c r="H106" i="35"/>
  <c r="H128" i="35"/>
  <c r="H105" i="35"/>
  <c r="H127" i="35"/>
  <c r="F103" i="35"/>
  <c r="F125" i="35"/>
  <c r="G125" i="35"/>
  <c r="G103" i="35"/>
  <c r="I129" i="35"/>
  <c r="I107" i="35"/>
  <c r="L107" i="35"/>
  <c r="L129" i="35"/>
  <c r="L125" i="35"/>
  <c r="L103" i="35"/>
  <c r="E102" i="35"/>
  <c r="E124" i="35"/>
  <c r="K109" i="35"/>
  <c r="K131" i="35"/>
  <c r="K130" i="35"/>
  <c r="K108" i="35"/>
  <c r="J103" i="35"/>
  <c r="J125" i="35"/>
  <c r="H126" i="35"/>
  <c r="H104" i="35"/>
  <c r="J128" i="35"/>
  <c r="J106" i="35"/>
  <c r="F104" i="35"/>
  <c r="F126" i="35"/>
  <c r="G127" i="35"/>
  <c r="G105" i="35"/>
  <c r="I126" i="35"/>
  <c r="I104" i="35"/>
  <c r="L126" i="35"/>
  <c r="L104" i="35"/>
  <c r="L132" i="35"/>
  <c r="L110" i="35"/>
  <c r="E103" i="35"/>
  <c r="E125" i="35"/>
  <c r="P65" i="44"/>
  <c r="M65" i="44" s="1"/>
  <c r="N65" i="44" s="1"/>
  <c r="P64" i="44"/>
  <c r="M64" i="44" s="1"/>
  <c r="N64" i="44" s="1"/>
  <c r="P63" i="44"/>
  <c r="M63" i="44" s="1"/>
  <c r="N63" i="44" s="1"/>
  <c r="P62" i="44"/>
  <c r="M62" i="44" s="1"/>
  <c r="N62" i="44" s="1"/>
  <c r="P61" i="44"/>
  <c r="M61" i="44" s="1"/>
  <c r="N61" i="44" s="1"/>
  <c r="P60" i="44"/>
  <c r="M60" i="44" s="1"/>
  <c r="N60" i="44" s="1"/>
  <c r="P59" i="44"/>
  <c r="M59" i="44" s="1"/>
  <c r="N59" i="44" s="1"/>
  <c r="P58" i="44"/>
  <c r="M58" i="44" s="1"/>
  <c r="N58" i="44" s="1"/>
  <c r="P57" i="44"/>
  <c r="M57" i="44" s="1"/>
  <c r="N57" i="44" s="1"/>
  <c r="P56" i="44"/>
  <c r="M56" i="44" s="1"/>
  <c r="N56" i="44" s="1"/>
  <c r="P55" i="44"/>
  <c r="M55" i="44" s="1"/>
  <c r="N55" i="44" s="1"/>
  <c r="P54" i="44"/>
  <c r="M54" i="44" s="1"/>
  <c r="N54" i="44" s="1"/>
  <c r="P53" i="44"/>
  <c r="M53" i="44" s="1"/>
  <c r="N53" i="44" s="1"/>
  <c r="P52" i="44"/>
  <c r="M52" i="44" s="1"/>
  <c r="N52" i="44" s="1"/>
  <c r="P51" i="44"/>
  <c r="M51" i="44" s="1"/>
  <c r="N51" i="44" s="1"/>
  <c r="P50" i="44"/>
  <c r="M50" i="44" s="1"/>
  <c r="N50" i="44" s="1"/>
  <c r="P49" i="44"/>
  <c r="M49" i="44" s="1"/>
  <c r="N49" i="44" s="1"/>
  <c r="P48" i="44"/>
  <c r="M48" i="44" s="1"/>
  <c r="N48" i="44" s="1"/>
  <c r="P47" i="44"/>
  <c r="M47" i="44" s="1"/>
  <c r="N47" i="44" s="1"/>
  <c r="P46" i="44"/>
  <c r="M46" i="44" s="1"/>
  <c r="N46" i="44" s="1"/>
  <c r="P45" i="44"/>
  <c r="M45" i="44" s="1"/>
  <c r="N45" i="44" s="1"/>
  <c r="P44" i="44"/>
  <c r="M44" i="44" s="1"/>
  <c r="N44" i="44" s="1"/>
  <c r="P43" i="44"/>
  <c r="M43" i="44" s="1"/>
  <c r="N43" i="44" s="1"/>
  <c r="P42" i="44"/>
  <c r="M42" i="44" s="1"/>
  <c r="N42" i="44" s="1"/>
  <c r="P41" i="44"/>
  <c r="M41" i="44" s="1"/>
  <c r="N41" i="44" s="1"/>
  <c r="P40" i="44"/>
  <c r="M40" i="44" s="1"/>
  <c r="N40" i="44" s="1"/>
  <c r="P39" i="44"/>
  <c r="M39" i="44" s="1"/>
  <c r="N39" i="44" s="1"/>
  <c r="P38" i="44"/>
  <c r="M38" i="44" s="1"/>
  <c r="N38" i="44" s="1"/>
  <c r="P37" i="44"/>
  <c r="M37" i="44" s="1"/>
  <c r="N37" i="44" s="1"/>
  <c r="P36" i="44"/>
  <c r="M36" i="44" s="1"/>
  <c r="N36" i="44" s="1"/>
  <c r="P35" i="44"/>
  <c r="M35" i="44" s="1"/>
  <c r="N35" i="44" s="1"/>
  <c r="P34" i="44"/>
  <c r="M34" i="44" s="1"/>
  <c r="N34" i="44" s="1"/>
  <c r="P33" i="44"/>
  <c r="M33" i="44" s="1"/>
  <c r="N33" i="44" s="1"/>
  <c r="P32" i="44"/>
  <c r="M32" i="44" s="1"/>
  <c r="N32" i="44" s="1"/>
  <c r="P31" i="44"/>
  <c r="M31" i="44" s="1"/>
  <c r="N31" i="44" s="1"/>
  <c r="P30" i="44"/>
  <c r="M30" i="44" s="1"/>
  <c r="N30" i="44" s="1"/>
  <c r="P29" i="44"/>
  <c r="M29" i="44" s="1"/>
  <c r="N29" i="44" s="1"/>
  <c r="P27" i="44"/>
  <c r="M27" i="44" s="1"/>
  <c r="N27" i="44" s="1"/>
  <c r="P26" i="44"/>
  <c r="M26" i="44" s="1"/>
  <c r="N26" i="44" s="1"/>
  <c r="P25" i="44"/>
  <c r="M25" i="44" s="1"/>
  <c r="N25" i="44" s="1"/>
  <c r="P24" i="44"/>
  <c r="M24" i="44" s="1"/>
  <c r="N24" i="44" s="1"/>
  <c r="P23" i="44"/>
  <c r="M23" i="44" s="1"/>
  <c r="N23" i="44" s="1"/>
  <c r="P65" i="43"/>
  <c r="M65" i="43" s="1"/>
  <c r="N65" i="43" s="1"/>
  <c r="P64" i="43"/>
  <c r="M64" i="43" s="1"/>
  <c r="N64" i="43" s="1"/>
  <c r="P63" i="43"/>
  <c r="M63" i="43" s="1"/>
  <c r="N63" i="43" s="1"/>
  <c r="P62" i="43"/>
  <c r="M62" i="43" s="1"/>
  <c r="N62" i="43" s="1"/>
  <c r="P61" i="43"/>
  <c r="M61" i="43" s="1"/>
  <c r="N61" i="43" s="1"/>
  <c r="P60" i="43"/>
  <c r="M60" i="43" s="1"/>
  <c r="N60" i="43" s="1"/>
  <c r="P59" i="43"/>
  <c r="M59" i="43" s="1"/>
  <c r="N59" i="43" s="1"/>
  <c r="P58" i="43"/>
  <c r="M58" i="43" s="1"/>
  <c r="N58" i="43" s="1"/>
  <c r="P57" i="43"/>
  <c r="M57" i="43" s="1"/>
  <c r="N57" i="43" s="1"/>
  <c r="P56" i="43"/>
  <c r="M56" i="43" s="1"/>
  <c r="N56" i="43" s="1"/>
  <c r="P55" i="43"/>
  <c r="M55" i="43" s="1"/>
  <c r="N55" i="43" s="1"/>
  <c r="P54" i="43"/>
  <c r="M54" i="43" s="1"/>
  <c r="N54" i="43" s="1"/>
  <c r="P53" i="43"/>
  <c r="M53" i="43" s="1"/>
  <c r="N53" i="43" s="1"/>
  <c r="P52" i="43"/>
  <c r="M52" i="43" s="1"/>
  <c r="N52" i="43" s="1"/>
  <c r="P51" i="43"/>
  <c r="M51" i="43" s="1"/>
  <c r="N51" i="43" s="1"/>
  <c r="P50" i="43"/>
  <c r="M50" i="43" s="1"/>
  <c r="N50" i="43" s="1"/>
  <c r="P49" i="43"/>
  <c r="M49" i="43" s="1"/>
  <c r="N49" i="43" s="1"/>
  <c r="P48" i="43"/>
  <c r="M48" i="43" s="1"/>
  <c r="N48" i="43" s="1"/>
  <c r="P47" i="43"/>
  <c r="M47" i="43" s="1"/>
  <c r="N47" i="43" s="1"/>
  <c r="P46" i="43"/>
  <c r="M46" i="43" s="1"/>
  <c r="N46" i="43" s="1"/>
  <c r="P45" i="43"/>
  <c r="M45" i="43" s="1"/>
  <c r="N45" i="43" s="1"/>
  <c r="P44" i="43"/>
  <c r="M44" i="43" s="1"/>
  <c r="N44" i="43" s="1"/>
  <c r="P43" i="43"/>
  <c r="M43" i="43" s="1"/>
  <c r="N43" i="43" s="1"/>
  <c r="P42" i="43"/>
  <c r="M42" i="43" s="1"/>
  <c r="N42" i="43" s="1"/>
  <c r="P41" i="43"/>
  <c r="M41" i="43" s="1"/>
  <c r="N41" i="43" s="1"/>
  <c r="P40" i="43"/>
  <c r="M40" i="43" s="1"/>
  <c r="N40" i="43" s="1"/>
  <c r="P39" i="43"/>
  <c r="M39" i="43" s="1"/>
  <c r="N39" i="43" s="1"/>
  <c r="P38" i="43"/>
  <c r="M38" i="43" s="1"/>
  <c r="N38" i="43" s="1"/>
  <c r="P37" i="43"/>
  <c r="M37" i="43" s="1"/>
  <c r="N37" i="43" s="1"/>
  <c r="P36" i="43"/>
  <c r="M36" i="43" s="1"/>
  <c r="N36" i="43" s="1"/>
  <c r="P35" i="43"/>
  <c r="M35" i="43" s="1"/>
  <c r="N35" i="43" s="1"/>
  <c r="P34" i="43"/>
  <c r="M34" i="43" s="1"/>
  <c r="N34" i="43" s="1"/>
  <c r="P33" i="43"/>
  <c r="M33" i="43" s="1"/>
  <c r="N33" i="43" s="1"/>
  <c r="P32" i="43"/>
  <c r="M32" i="43" s="1"/>
  <c r="N32" i="43" s="1"/>
  <c r="P31" i="43"/>
  <c r="M31" i="43" s="1"/>
  <c r="N31" i="43" s="1"/>
  <c r="P30" i="43"/>
  <c r="M30" i="43" s="1"/>
  <c r="N30" i="43" s="1"/>
  <c r="P29" i="43"/>
  <c r="M29" i="43" s="1"/>
  <c r="N29" i="43" s="1"/>
  <c r="P28" i="43"/>
  <c r="M28" i="43" s="1"/>
  <c r="N28" i="43" s="1"/>
  <c r="P27" i="43"/>
  <c r="M27" i="43" s="1"/>
  <c r="N27" i="43" s="1"/>
  <c r="P26" i="43"/>
  <c r="M26" i="43" s="1"/>
  <c r="N26" i="43" s="1"/>
  <c r="P25" i="43"/>
  <c r="M25" i="43" s="1"/>
  <c r="N25" i="43" s="1"/>
  <c r="P24" i="43"/>
  <c r="M24" i="43" s="1"/>
  <c r="N24" i="43" s="1"/>
  <c r="P23" i="43"/>
  <c r="M23" i="43" s="1"/>
  <c r="N23" i="43" s="1"/>
  <c r="P22" i="43"/>
  <c r="M22" i="43" s="1"/>
  <c r="N22" i="43" s="1"/>
  <c r="P21" i="43"/>
  <c r="M21" i="43" s="1"/>
  <c r="N21" i="43" s="1"/>
  <c r="P65" i="42"/>
  <c r="M65" i="42" s="1"/>
  <c r="N65" i="42" s="1"/>
  <c r="P64" i="42"/>
  <c r="M64" i="42" s="1"/>
  <c r="N64" i="42" s="1"/>
  <c r="P63" i="42"/>
  <c r="M63" i="42" s="1"/>
  <c r="N63" i="42" s="1"/>
  <c r="P62" i="42"/>
  <c r="M62" i="42" s="1"/>
  <c r="N62" i="42" s="1"/>
  <c r="P61" i="42"/>
  <c r="M61" i="42" s="1"/>
  <c r="N61" i="42" s="1"/>
  <c r="P60" i="42"/>
  <c r="M60" i="42" s="1"/>
  <c r="N60" i="42" s="1"/>
  <c r="P59" i="42"/>
  <c r="M59" i="42" s="1"/>
  <c r="N59" i="42" s="1"/>
  <c r="P58" i="42"/>
  <c r="M58" i="42" s="1"/>
  <c r="N58" i="42" s="1"/>
  <c r="P57" i="42"/>
  <c r="M57" i="42" s="1"/>
  <c r="N57" i="42" s="1"/>
  <c r="P56" i="42"/>
  <c r="M56" i="42" s="1"/>
  <c r="N56" i="42" s="1"/>
  <c r="P55" i="42"/>
  <c r="M55" i="42" s="1"/>
  <c r="N55" i="42" s="1"/>
  <c r="P54" i="42"/>
  <c r="M54" i="42" s="1"/>
  <c r="N54" i="42" s="1"/>
  <c r="P53" i="42"/>
  <c r="M53" i="42" s="1"/>
  <c r="N53" i="42" s="1"/>
  <c r="P52" i="42"/>
  <c r="M52" i="42" s="1"/>
  <c r="N52" i="42" s="1"/>
  <c r="P51" i="42"/>
  <c r="M51" i="42" s="1"/>
  <c r="N51" i="42" s="1"/>
  <c r="P50" i="42"/>
  <c r="M50" i="42" s="1"/>
  <c r="N50" i="42" s="1"/>
  <c r="P49" i="42"/>
  <c r="M49" i="42" s="1"/>
  <c r="N49" i="42" s="1"/>
  <c r="P48" i="42"/>
  <c r="M48" i="42" s="1"/>
  <c r="N48" i="42" s="1"/>
  <c r="P47" i="42"/>
  <c r="M47" i="42" s="1"/>
  <c r="N47" i="42" s="1"/>
  <c r="P46" i="42"/>
  <c r="M46" i="42" s="1"/>
  <c r="N46" i="42" s="1"/>
  <c r="P45" i="42"/>
  <c r="M45" i="42" s="1"/>
  <c r="N45" i="42" s="1"/>
  <c r="P44" i="42"/>
  <c r="M44" i="42" s="1"/>
  <c r="N44" i="42" s="1"/>
  <c r="P43" i="42"/>
  <c r="M43" i="42" s="1"/>
  <c r="N43" i="42" s="1"/>
  <c r="P42" i="42"/>
  <c r="M42" i="42" s="1"/>
  <c r="N42" i="42" s="1"/>
  <c r="P41" i="42"/>
  <c r="M41" i="42" s="1"/>
  <c r="N41" i="42" s="1"/>
  <c r="P40" i="42"/>
  <c r="M40" i="42" s="1"/>
  <c r="N40" i="42" s="1"/>
  <c r="P39" i="42"/>
  <c r="M39" i="42" s="1"/>
  <c r="N39" i="42" s="1"/>
  <c r="P38" i="42"/>
  <c r="M38" i="42" s="1"/>
  <c r="N38" i="42" s="1"/>
  <c r="P37" i="42"/>
  <c r="M37" i="42" s="1"/>
  <c r="N37" i="42" s="1"/>
  <c r="P36" i="42"/>
  <c r="M36" i="42" s="1"/>
  <c r="N36" i="42" s="1"/>
  <c r="P35" i="42"/>
  <c r="M35" i="42" s="1"/>
  <c r="N35" i="42" s="1"/>
  <c r="P34" i="42"/>
  <c r="M34" i="42" s="1"/>
  <c r="N34" i="42" s="1"/>
  <c r="P33" i="42"/>
  <c r="M33" i="42" s="1"/>
  <c r="N33" i="42" s="1"/>
  <c r="P32" i="42"/>
  <c r="M32" i="42" s="1"/>
  <c r="N32" i="42" s="1"/>
  <c r="P31" i="42"/>
  <c r="M31" i="42" s="1"/>
  <c r="N31" i="42" s="1"/>
  <c r="P30" i="42"/>
  <c r="M30" i="42" s="1"/>
  <c r="N30" i="42" s="1"/>
  <c r="P29" i="42"/>
  <c r="M29" i="42" s="1"/>
  <c r="N29" i="42" s="1"/>
  <c r="P28" i="42"/>
  <c r="M28" i="42" s="1"/>
  <c r="N28" i="42" s="1"/>
  <c r="P27" i="42"/>
  <c r="M27" i="42" s="1"/>
  <c r="N27" i="42" s="1"/>
  <c r="P26" i="42"/>
  <c r="M26" i="42" s="1"/>
  <c r="N26" i="42" s="1"/>
  <c r="P25" i="42"/>
  <c r="M25" i="42" s="1"/>
  <c r="N25" i="42" s="1"/>
  <c r="P24" i="42"/>
  <c r="M24" i="42" s="1"/>
  <c r="N24" i="42" s="1"/>
  <c r="P23" i="42"/>
  <c r="M23" i="42" s="1"/>
  <c r="N23" i="42" s="1"/>
  <c r="P22" i="42"/>
  <c r="M22" i="42" s="1"/>
  <c r="N22" i="42" s="1"/>
  <c r="P21" i="42"/>
  <c r="M21" i="42" s="1"/>
  <c r="N21" i="42" s="1"/>
  <c r="P65" i="41"/>
  <c r="M65" i="41" s="1"/>
  <c r="N65" i="41" s="1"/>
  <c r="P64" i="41"/>
  <c r="M64" i="41" s="1"/>
  <c r="N64" i="41" s="1"/>
  <c r="P63" i="41"/>
  <c r="M63" i="41" s="1"/>
  <c r="N63" i="41" s="1"/>
  <c r="P62" i="41"/>
  <c r="M62" i="41" s="1"/>
  <c r="N62" i="41" s="1"/>
  <c r="P61" i="41"/>
  <c r="M61" i="41" s="1"/>
  <c r="N61" i="41" s="1"/>
  <c r="P60" i="41"/>
  <c r="M60" i="41" s="1"/>
  <c r="N60" i="41" s="1"/>
  <c r="P59" i="41"/>
  <c r="M59" i="41" s="1"/>
  <c r="N59" i="41" s="1"/>
  <c r="P58" i="41"/>
  <c r="M58" i="41" s="1"/>
  <c r="N58" i="41" s="1"/>
  <c r="P57" i="41"/>
  <c r="M57" i="41" s="1"/>
  <c r="N57" i="41" s="1"/>
  <c r="P56" i="41"/>
  <c r="M56" i="41" s="1"/>
  <c r="N56" i="41" s="1"/>
  <c r="P55" i="41"/>
  <c r="M55" i="41" s="1"/>
  <c r="N55" i="41" s="1"/>
  <c r="P54" i="41"/>
  <c r="M54" i="41" s="1"/>
  <c r="N54" i="41" s="1"/>
  <c r="P53" i="41"/>
  <c r="M53" i="41" s="1"/>
  <c r="N53" i="41" s="1"/>
  <c r="P52" i="41"/>
  <c r="M52" i="41" s="1"/>
  <c r="N52" i="41" s="1"/>
  <c r="P51" i="41"/>
  <c r="M51" i="41" s="1"/>
  <c r="N51" i="41" s="1"/>
  <c r="P50" i="41"/>
  <c r="M50" i="41" s="1"/>
  <c r="N50" i="41" s="1"/>
  <c r="P49" i="41"/>
  <c r="M49" i="41" s="1"/>
  <c r="N49" i="41" s="1"/>
  <c r="P48" i="41"/>
  <c r="M48" i="41" s="1"/>
  <c r="N48" i="41" s="1"/>
  <c r="P47" i="41"/>
  <c r="M47" i="41" s="1"/>
  <c r="N47" i="41" s="1"/>
  <c r="P46" i="41"/>
  <c r="M46" i="41" s="1"/>
  <c r="N46" i="41" s="1"/>
  <c r="P45" i="41"/>
  <c r="M45" i="41" s="1"/>
  <c r="N45" i="41" s="1"/>
  <c r="P44" i="41"/>
  <c r="M44" i="41" s="1"/>
  <c r="N44" i="41" s="1"/>
  <c r="P43" i="41"/>
  <c r="M43" i="41" s="1"/>
  <c r="N43" i="41" s="1"/>
  <c r="P42" i="41"/>
  <c r="M42" i="41" s="1"/>
  <c r="N42" i="41" s="1"/>
  <c r="P41" i="41"/>
  <c r="M41" i="41" s="1"/>
  <c r="N41" i="41" s="1"/>
  <c r="P40" i="41"/>
  <c r="M40" i="41" s="1"/>
  <c r="N40" i="41" s="1"/>
  <c r="P39" i="41"/>
  <c r="M39" i="41" s="1"/>
  <c r="N39" i="41" s="1"/>
  <c r="P38" i="41"/>
  <c r="M38" i="41" s="1"/>
  <c r="N38" i="41" s="1"/>
  <c r="P37" i="41"/>
  <c r="M37" i="41" s="1"/>
  <c r="N37" i="41" s="1"/>
  <c r="P36" i="41"/>
  <c r="M36" i="41" s="1"/>
  <c r="N36" i="41" s="1"/>
  <c r="P35" i="41"/>
  <c r="M35" i="41" s="1"/>
  <c r="N35" i="41" s="1"/>
  <c r="P34" i="41"/>
  <c r="M34" i="41" s="1"/>
  <c r="N34" i="41" s="1"/>
  <c r="P33" i="41"/>
  <c r="M33" i="41" s="1"/>
  <c r="N33" i="41" s="1"/>
  <c r="P32" i="41"/>
  <c r="M32" i="41" s="1"/>
  <c r="N32" i="41" s="1"/>
  <c r="P31" i="41"/>
  <c r="M31" i="41" s="1"/>
  <c r="N31" i="41" s="1"/>
  <c r="P30" i="41"/>
  <c r="M30" i="41" s="1"/>
  <c r="N30" i="41" s="1"/>
  <c r="P29" i="41"/>
  <c r="M29" i="41" s="1"/>
  <c r="N29" i="41" s="1"/>
  <c r="P28" i="41"/>
  <c r="M28" i="41" s="1"/>
  <c r="N28" i="41" s="1"/>
  <c r="P27" i="41"/>
  <c r="M27" i="41" s="1"/>
  <c r="N27" i="41" s="1"/>
  <c r="P26" i="41"/>
  <c r="M26" i="41" s="1"/>
  <c r="N26" i="41" s="1"/>
  <c r="P25" i="41"/>
  <c r="M25" i="41" s="1"/>
  <c r="N25" i="41" s="1"/>
  <c r="P24" i="41"/>
  <c r="M24" i="41" s="1"/>
  <c r="N24" i="41" s="1"/>
  <c r="P23" i="41"/>
  <c r="M23" i="41" s="1"/>
  <c r="N23" i="41" s="1"/>
  <c r="P22" i="41"/>
  <c r="M22" i="41" s="1"/>
  <c r="N22" i="41" s="1"/>
  <c r="P21" i="41"/>
  <c r="M21" i="41" s="1"/>
  <c r="N21" i="41" s="1"/>
  <c r="P65" i="40"/>
  <c r="M65" i="40" s="1"/>
  <c r="N65" i="40" s="1"/>
  <c r="P64" i="40"/>
  <c r="M64" i="40" s="1"/>
  <c r="N64" i="40" s="1"/>
  <c r="P63" i="40"/>
  <c r="M63" i="40" s="1"/>
  <c r="N63" i="40" s="1"/>
  <c r="P62" i="40"/>
  <c r="M62" i="40" s="1"/>
  <c r="N62" i="40" s="1"/>
  <c r="P61" i="40"/>
  <c r="M61" i="40" s="1"/>
  <c r="N61" i="40" s="1"/>
  <c r="P60" i="40"/>
  <c r="M60" i="40" s="1"/>
  <c r="N60" i="40" s="1"/>
  <c r="P59" i="40"/>
  <c r="M59" i="40" s="1"/>
  <c r="N59" i="40" s="1"/>
  <c r="P58" i="40"/>
  <c r="M58" i="40" s="1"/>
  <c r="N58" i="40" s="1"/>
  <c r="P57" i="40"/>
  <c r="M57" i="40" s="1"/>
  <c r="N57" i="40" s="1"/>
  <c r="P56" i="40"/>
  <c r="M56" i="40" s="1"/>
  <c r="N56" i="40" s="1"/>
  <c r="P55" i="40"/>
  <c r="M55" i="40" s="1"/>
  <c r="N55" i="40" s="1"/>
  <c r="P54" i="40"/>
  <c r="M54" i="40" s="1"/>
  <c r="N54" i="40" s="1"/>
  <c r="P53" i="40"/>
  <c r="M53" i="40" s="1"/>
  <c r="N53" i="40" s="1"/>
  <c r="P52" i="40"/>
  <c r="M52" i="40" s="1"/>
  <c r="N52" i="40" s="1"/>
  <c r="P51" i="40"/>
  <c r="M51" i="40" s="1"/>
  <c r="N51" i="40" s="1"/>
  <c r="P50" i="40"/>
  <c r="M50" i="40" s="1"/>
  <c r="N50" i="40" s="1"/>
  <c r="P49" i="40"/>
  <c r="M49" i="40" s="1"/>
  <c r="N49" i="40" s="1"/>
  <c r="P48" i="40"/>
  <c r="M48" i="40" s="1"/>
  <c r="N48" i="40" s="1"/>
  <c r="P47" i="40"/>
  <c r="M47" i="40" s="1"/>
  <c r="N47" i="40" s="1"/>
  <c r="P46" i="40"/>
  <c r="M46" i="40" s="1"/>
  <c r="N46" i="40" s="1"/>
  <c r="P45" i="40"/>
  <c r="M45" i="40" s="1"/>
  <c r="N45" i="40" s="1"/>
  <c r="P44" i="40"/>
  <c r="M44" i="40" s="1"/>
  <c r="N44" i="40" s="1"/>
  <c r="P43" i="40"/>
  <c r="M43" i="40" s="1"/>
  <c r="N43" i="40" s="1"/>
  <c r="P42" i="40"/>
  <c r="M42" i="40" s="1"/>
  <c r="N42" i="40" s="1"/>
  <c r="P41" i="40"/>
  <c r="M41" i="40" s="1"/>
  <c r="N41" i="40" s="1"/>
  <c r="P40" i="40"/>
  <c r="M40" i="40" s="1"/>
  <c r="N40" i="40" s="1"/>
  <c r="P39" i="40"/>
  <c r="M39" i="40" s="1"/>
  <c r="N39" i="40" s="1"/>
  <c r="P38" i="40"/>
  <c r="M38" i="40" s="1"/>
  <c r="N38" i="40" s="1"/>
  <c r="P37" i="40"/>
  <c r="M37" i="40" s="1"/>
  <c r="N37" i="40" s="1"/>
  <c r="P36" i="40"/>
  <c r="M36" i="40" s="1"/>
  <c r="N36" i="40" s="1"/>
  <c r="P35" i="40"/>
  <c r="M35" i="40" s="1"/>
  <c r="N35" i="40" s="1"/>
  <c r="P34" i="40"/>
  <c r="M34" i="40" s="1"/>
  <c r="N34" i="40" s="1"/>
  <c r="P33" i="40"/>
  <c r="M33" i="40" s="1"/>
  <c r="N33" i="40" s="1"/>
  <c r="P32" i="40"/>
  <c r="M32" i="40" s="1"/>
  <c r="N32" i="40" s="1"/>
  <c r="P31" i="40"/>
  <c r="M31" i="40" s="1"/>
  <c r="N31" i="40" s="1"/>
  <c r="P30" i="40"/>
  <c r="M30" i="40" s="1"/>
  <c r="N30" i="40" s="1"/>
  <c r="P29" i="40"/>
  <c r="M29" i="40" s="1"/>
  <c r="N29" i="40" s="1"/>
  <c r="P28" i="40"/>
  <c r="M28" i="40" s="1"/>
  <c r="N28" i="40" s="1"/>
  <c r="P27" i="40"/>
  <c r="M27" i="40" s="1"/>
  <c r="N27" i="40" s="1"/>
  <c r="P26" i="40"/>
  <c r="M26" i="40" s="1"/>
  <c r="N26" i="40" s="1"/>
  <c r="P25" i="40"/>
  <c r="M25" i="40" s="1"/>
  <c r="N25" i="40" s="1"/>
  <c r="P24" i="40"/>
  <c r="M24" i="40" s="1"/>
  <c r="N24" i="40" s="1"/>
  <c r="P23" i="40"/>
  <c r="M23" i="40" s="1"/>
  <c r="N23" i="40" s="1"/>
  <c r="P22" i="40"/>
  <c r="M22" i="40" s="1"/>
  <c r="N22" i="40" s="1"/>
  <c r="P21" i="40"/>
  <c r="M21" i="40" s="1"/>
  <c r="N21" i="40" s="1"/>
  <c r="P65" i="39"/>
  <c r="M65" i="39" s="1"/>
  <c r="N65" i="39" s="1"/>
  <c r="P64" i="39"/>
  <c r="M64" i="39" s="1"/>
  <c r="N64" i="39" s="1"/>
  <c r="P63" i="39"/>
  <c r="M63" i="39" s="1"/>
  <c r="N63" i="39" s="1"/>
  <c r="P62" i="39"/>
  <c r="M62" i="39" s="1"/>
  <c r="N62" i="39" s="1"/>
  <c r="P61" i="39"/>
  <c r="M61" i="39" s="1"/>
  <c r="N61" i="39" s="1"/>
  <c r="P60" i="39"/>
  <c r="M60" i="39" s="1"/>
  <c r="N60" i="39" s="1"/>
  <c r="P59" i="39"/>
  <c r="M59" i="39" s="1"/>
  <c r="N59" i="39" s="1"/>
  <c r="P58" i="39"/>
  <c r="M58" i="39" s="1"/>
  <c r="N58" i="39" s="1"/>
  <c r="P57" i="39"/>
  <c r="M57" i="39" s="1"/>
  <c r="N57" i="39" s="1"/>
  <c r="P56" i="39"/>
  <c r="M56" i="39" s="1"/>
  <c r="N56" i="39" s="1"/>
  <c r="P55" i="39"/>
  <c r="M55" i="39" s="1"/>
  <c r="N55" i="39" s="1"/>
  <c r="P54" i="39"/>
  <c r="M54" i="39" s="1"/>
  <c r="N54" i="39" s="1"/>
  <c r="P53" i="39"/>
  <c r="M53" i="39" s="1"/>
  <c r="N53" i="39" s="1"/>
  <c r="P52" i="39"/>
  <c r="M52" i="39" s="1"/>
  <c r="N52" i="39" s="1"/>
  <c r="P51" i="39"/>
  <c r="M51" i="39" s="1"/>
  <c r="N51" i="39" s="1"/>
  <c r="P50" i="39"/>
  <c r="M50" i="39" s="1"/>
  <c r="N50" i="39" s="1"/>
  <c r="P49" i="39"/>
  <c r="M49" i="39" s="1"/>
  <c r="N49" i="39" s="1"/>
  <c r="P48" i="39"/>
  <c r="M48" i="39" s="1"/>
  <c r="N48" i="39" s="1"/>
  <c r="P47" i="39"/>
  <c r="M47" i="39" s="1"/>
  <c r="N47" i="39" s="1"/>
  <c r="P46" i="39"/>
  <c r="M46" i="39" s="1"/>
  <c r="N46" i="39" s="1"/>
  <c r="P45" i="39"/>
  <c r="M45" i="39" s="1"/>
  <c r="N45" i="39" s="1"/>
  <c r="P44" i="39"/>
  <c r="M44" i="39" s="1"/>
  <c r="N44" i="39" s="1"/>
  <c r="P43" i="39"/>
  <c r="M43" i="39" s="1"/>
  <c r="N43" i="39" s="1"/>
  <c r="P42" i="39"/>
  <c r="M42" i="39" s="1"/>
  <c r="N42" i="39" s="1"/>
  <c r="P41" i="39"/>
  <c r="M41" i="39" s="1"/>
  <c r="N41" i="39" s="1"/>
  <c r="P40" i="39"/>
  <c r="M40" i="39" s="1"/>
  <c r="N40" i="39" s="1"/>
  <c r="P39" i="39"/>
  <c r="M39" i="39" s="1"/>
  <c r="N39" i="39" s="1"/>
  <c r="P38" i="39"/>
  <c r="M38" i="39" s="1"/>
  <c r="N38" i="39" s="1"/>
  <c r="P37" i="39"/>
  <c r="M37" i="39" s="1"/>
  <c r="N37" i="39" s="1"/>
  <c r="P36" i="39"/>
  <c r="M36" i="39" s="1"/>
  <c r="N36" i="39" s="1"/>
  <c r="P35" i="39"/>
  <c r="M35" i="39" s="1"/>
  <c r="N35" i="39" s="1"/>
  <c r="P34" i="39"/>
  <c r="M34" i="39" s="1"/>
  <c r="N34" i="39" s="1"/>
  <c r="P33" i="39"/>
  <c r="M33" i="39" s="1"/>
  <c r="N33" i="39" s="1"/>
  <c r="P32" i="39"/>
  <c r="M32" i="39" s="1"/>
  <c r="N32" i="39" s="1"/>
  <c r="P31" i="39"/>
  <c r="M31" i="39" s="1"/>
  <c r="N31" i="39" s="1"/>
  <c r="P30" i="39"/>
  <c r="M30" i="39" s="1"/>
  <c r="N30" i="39" s="1"/>
  <c r="P29" i="39"/>
  <c r="M29" i="39" s="1"/>
  <c r="N29" i="39" s="1"/>
  <c r="P28" i="39"/>
  <c r="M28" i="39" s="1"/>
  <c r="N28" i="39" s="1"/>
  <c r="P27" i="39"/>
  <c r="M27" i="39" s="1"/>
  <c r="N27" i="39" s="1"/>
  <c r="P26" i="39"/>
  <c r="M26" i="39" s="1"/>
  <c r="N26" i="39" s="1"/>
  <c r="P25" i="39"/>
  <c r="M25" i="39" s="1"/>
  <c r="N25" i="39" s="1"/>
  <c r="P24" i="39"/>
  <c r="M24" i="39" s="1"/>
  <c r="N24" i="39" s="1"/>
  <c r="P23" i="39"/>
  <c r="M23" i="39" s="1"/>
  <c r="N23" i="39" s="1"/>
  <c r="P22" i="39"/>
  <c r="M22" i="39" s="1"/>
  <c r="N22" i="39" s="1"/>
  <c r="P21" i="39"/>
  <c r="M21" i="39" s="1"/>
  <c r="N21" i="39" s="1"/>
  <c r="P65" i="38"/>
  <c r="M65" i="38" s="1"/>
  <c r="N65" i="38" s="1"/>
  <c r="P64" i="38"/>
  <c r="M64" i="38" s="1"/>
  <c r="N64" i="38" s="1"/>
  <c r="P63" i="38"/>
  <c r="M63" i="38" s="1"/>
  <c r="N63" i="38" s="1"/>
  <c r="P62" i="38"/>
  <c r="M62" i="38" s="1"/>
  <c r="N62" i="38" s="1"/>
  <c r="P61" i="38"/>
  <c r="M61" i="38" s="1"/>
  <c r="N61" i="38" s="1"/>
  <c r="P60" i="38"/>
  <c r="M60" i="38" s="1"/>
  <c r="N60" i="38" s="1"/>
  <c r="P59" i="38"/>
  <c r="M59" i="38" s="1"/>
  <c r="N59" i="38" s="1"/>
  <c r="P58" i="38"/>
  <c r="M58" i="38" s="1"/>
  <c r="N58" i="38" s="1"/>
  <c r="P57" i="38"/>
  <c r="M57" i="38" s="1"/>
  <c r="N57" i="38" s="1"/>
  <c r="P56" i="38"/>
  <c r="M56" i="38" s="1"/>
  <c r="N56" i="38" s="1"/>
  <c r="P55" i="38"/>
  <c r="M55" i="38" s="1"/>
  <c r="N55" i="38" s="1"/>
  <c r="P54" i="38"/>
  <c r="M54" i="38" s="1"/>
  <c r="N54" i="38" s="1"/>
  <c r="P53" i="38"/>
  <c r="M53" i="38" s="1"/>
  <c r="N53" i="38" s="1"/>
  <c r="P52" i="38"/>
  <c r="M52" i="38" s="1"/>
  <c r="N52" i="38" s="1"/>
  <c r="P51" i="38"/>
  <c r="M51" i="38" s="1"/>
  <c r="N51" i="38" s="1"/>
  <c r="P50" i="38"/>
  <c r="M50" i="38" s="1"/>
  <c r="N50" i="38" s="1"/>
  <c r="P49" i="38"/>
  <c r="M49" i="38" s="1"/>
  <c r="N49" i="38" s="1"/>
  <c r="P48" i="38"/>
  <c r="M48" i="38" s="1"/>
  <c r="N48" i="38" s="1"/>
  <c r="P47" i="38"/>
  <c r="M47" i="38" s="1"/>
  <c r="N47" i="38" s="1"/>
  <c r="P46" i="38"/>
  <c r="M46" i="38" s="1"/>
  <c r="N46" i="38" s="1"/>
  <c r="P45" i="38"/>
  <c r="M45" i="38" s="1"/>
  <c r="N45" i="38" s="1"/>
  <c r="P44" i="38"/>
  <c r="M44" i="38" s="1"/>
  <c r="N44" i="38" s="1"/>
  <c r="P43" i="38"/>
  <c r="M43" i="38" s="1"/>
  <c r="N43" i="38" s="1"/>
  <c r="P42" i="38"/>
  <c r="M42" i="38" s="1"/>
  <c r="N42" i="38" s="1"/>
  <c r="P41" i="38"/>
  <c r="M41" i="38" s="1"/>
  <c r="N41" i="38" s="1"/>
  <c r="P40" i="38"/>
  <c r="M40" i="38" s="1"/>
  <c r="N40" i="38" s="1"/>
  <c r="P39" i="38"/>
  <c r="M39" i="38" s="1"/>
  <c r="N39" i="38" s="1"/>
  <c r="P38" i="38"/>
  <c r="M38" i="38" s="1"/>
  <c r="N38" i="38" s="1"/>
  <c r="P37" i="38"/>
  <c r="M37" i="38" s="1"/>
  <c r="N37" i="38" s="1"/>
  <c r="P36" i="38"/>
  <c r="M36" i="38" s="1"/>
  <c r="N36" i="38" s="1"/>
  <c r="P35" i="38"/>
  <c r="M35" i="38" s="1"/>
  <c r="N35" i="38" s="1"/>
  <c r="P34" i="38"/>
  <c r="M34" i="38" s="1"/>
  <c r="N34" i="38" s="1"/>
  <c r="P33" i="38"/>
  <c r="M33" i="38" s="1"/>
  <c r="N33" i="38" s="1"/>
  <c r="P32" i="38"/>
  <c r="M32" i="38" s="1"/>
  <c r="N32" i="38" s="1"/>
  <c r="P31" i="38"/>
  <c r="M31" i="38" s="1"/>
  <c r="N31" i="38" s="1"/>
  <c r="P30" i="38"/>
  <c r="M30" i="38" s="1"/>
  <c r="N30" i="38" s="1"/>
  <c r="P29" i="38"/>
  <c r="M29" i="38" s="1"/>
  <c r="N29" i="38" s="1"/>
  <c r="P28" i="38"/>
  <c r="M28" i="38" s="1"/>
  <c r="N28" i="38" s="1"/>
  <c r="P27" i="38"/>
  <c r="M27" i="38" s="1"/>
  <c r="N27" i="38" s="1"/>
  <c r="P26" i="38"/>
  <c r="M26" i="38" s="1"/>
  <c r="N26" i="38" s="1"/>
  <c r="P25" i="38"/>
  <c r="M25" i="38" s="1"/>
  <c r="N25" i="38" s="1"/>
  <c r="P24" i="38"/>
  <c r="M24" i="38" s="1"/>
  <c r="N24" i="38" s="1"/>
  <c r="P23" i="38"/>
  <c r="M23" i="38" s="1"/>
  <c r="N23" i="38" s="1"/>
  <c r="P22" i="38"/>
  <c r="M22" i="38" s="1"/>
  <c r="N22" i="38" s="1"/>
  <c r="P21" i="38"/>
  <c r="M21" i="38" s="1"/>
  <c r="N21" i="38" s="1"/>
  <c r="P65" i="37"/>
  <c r="M65" i="37" s="1"/>
  <c r="N65" i="37" s="1"/>
  <c r="P64" i="37"/>
  <c r="M64" i="37" s="1"/>
  <c r="N64" i="37" s="1"/>
  <c r="P63" i="37"/>
  <c r="M63" i="37" s="1"/>
  <c r="N63" i="37" s="1"/>
  <c r="P62" i="37"/>
  <c r="M62" i="37" s="1"/>
  <c r="N62" i="37" s="1"/>
  <c r="P61" i="37"/>
  <c r="M61" i="37" s="1"/>
  <c r="N61" i="37" s="1"/>
  <c r="P60" i="37"/>
  <c r="M60" i="37" s="1"/>
  <c r="N60" i="37" s="1"/>
  <c r="P59" i="37"/>
  <c r="M59" i="37" s="1"/>
  <c r="N59" i="37" s="1"/>
  <c r="P58" i="37"/>
  <c r="M58" i="37" s="1"/>
  <c r="N58" i="37" s="1"/>
  <c r="P57" i="37"/>
  <c r="M57" i="37" s="1"/>
  <c r="N57" i="37" s="1"/>
  <c r="P56" i="37"/>
  <c r="M56" i="37" s="1"/>
  <c r="N56" i="37" s="1"/>
  <c r="P55" i="37"/>
  <c r="M55" i="37" s="1"/>
  <c r="N55" i="37" s="1"/>
  <c r="P54" i="37"/>
  <c r="M54" i="37" s="1"/>
  <c r="N54" i="37" s="1"/>
  <c r="P53" i="37"/>
  <c r="M53" i="37" s="1"/>
  <c r="N53" i="37" s="1"/>
  <c r="P52" i="37"/>
  <c r="M52" i="37" s="1"/>
  <c r="N52" i="37" s="1"/>
  <c r="P51" i="37"/>
  <c r="M51" i="37" s="1"/>
  <c r="N51" i="37" s="1"/>
  <c r="P50" i="37"/>
  <c r="M50" i="37" s="1"/>
  <c r="N50" i="37" s="1"/>
  <c r="P49" i="37"/>
  <c r="M49" i="37" s="1"/>
  <c r="N49" i="37" s="1"/>
  <c r="P48" i="37"/>
  <c r="M48" i="37" s="1"/>
  <c r="N48" i="37" s="1"/>
  <c r="P47" i="37"/>
  <c r="M47" i="37" s="1"/>
  <c r="N47" i="37" s="1"/>
  <c r="P46" i="37"/>
  <c r="M46" i="37" s="1"/>
  <c r="N46" i="37" s="1"/>
  <c r="P45" i="37"/>
  <c r="M45" i="37" s="1"/>
  <c r="N45" i="37" s="1"/>
  <c r="P44" i="37"/>
  <c r="M44" i="37" s="1"/>
  <c r="N44" i="37" s="1"/>
  <c r="P43" i="37"/>
  <c r="M43" i="37" s="1"/>
  <c r="N43" i="37" s="1"/>
  <c r="P42" i="37"/>
  <c r="M42" i="37" s="1"/>
  <c r="N42" i="37" s="1"/>
  <c r="P41" i="37"/>
  <c r="M41" i="37" s="1"/>
  <c r="N41" i="37" s="1"/>
  <c r="P40" i="37"/>
  <c r="M40" i="37" s="1"/>
  <c r="N40" i="37" s="1"/>
  <c r="P39" i="37"/>
  <c r="M39" i="37" s="1"/>
  <c r="N39" i="37" s="1"/>
  <c r="P38" i="37"/>
  <c r="M38" i="37" s="1"/>
  <c r="N38" i="37" s="1"/>
  <c r="P37" i="37"/>
  <c r="M37" i="37" s="1"/>
  <c r="N37" i="37" s="1"/>
  <c r="P36" i="37"/>
  <c r="M36" i="37" s="1"/>
  <c r="N36" i="37" s="1"/>
  <c r="P35" i="37"/>
  <c r="M35" i="37" s="1"/>
  <c r="N35" i="37" s="1"/>
  <c r="P34" i="37"/>
  <c r="M34" i="37" s="1"/>
  <c r="N34" i="37" s="1"/>
  <c r="P33" i="37"/>
  <c r="M33" i="37" s="1"/>
  <c r="N33" i="37" s="1"/>
  <c r="P32" i="37"/>
  <c r="M32" i="37" s="1"/>
  <c r="N32" i="37" s="1"/>
  <c r="P31" i="37"/>
  <c r="M31" i="37" s="1"/>
  <c r="N31" i="37" s="1"/>
  <c r="P30" i="37"/>
  <c r="M30" i="37" s="1"/>
  <c r="N30" i="37" s="1"/>
  <c r="P29" i="37"/>
  <c r="M29" i="37" s="1"/>
  <c r="N29" i="37" s="1"/>
  <c r="P28" i="37"/>
  <c r="M28" i="37" s="1"/>
  <c r="N28" i="37" s="1"/>
  <c r="P27" i="37"/>
  <c r="M27" i="37" s="1"/>
  <c r="N27" i="37" s="1"/>
  <c r="P26" i="37"/>
  <c r="M26" i="37" s="1"/>
  <c r="N26" i="37" s="1"/>
  <c r="P25" i="37"/>
  <c r="M25" i="37" s="1"/>
  <c r="N25" i="37" s="1"/>
  <c r="P24" i="37"/>
  <c r="M24" i="37" s="1"/>
  <c r="N24" i="37" s="1"/>
  <c r="P23" i="37"/>
  <c r="M23" i="37" s="1"/>
  <c r="N23" i="37" s="1"/>
  <c r="P22" i="37"/>
  <c r="M22" i="37" s="1"/>
  <c r="N22" i="37" s="1"/>
  <c r="P21" i="37"/>
  <c r="M21" i="37" s="1"/>
  <c r="N21" i="37" s="1"/>
  <c r="P65" i="36"/>
  <c r="M65" i="36" s="1"/>
  <c r="N65" i="36" s="1"/>
  <c r="P64" i="36"/>
  <c r="M64" i="36" s="1"/>
  <c r="N64" i="36" s="1"/>
  <c r="P63" i="36"/>
  <c r="M63" i="36" s="1"/>
  <c r="N63" i="36" s="1"/>
  <c r="P62" i="36"/>
  <c r="M62" i="36" s="1"/>
  <c r="N62" i="36" s="1"/>
  <c r="P61" i="36"/>
  <c r="M61" i="36" s="1"/>
  <c r="N61" i="36" s="1"/>
  <c r="P60" i="36"/>
  <c r="M60" i="36" s="1"/>
  <c r="N60" i="36" s="1"/>
  <c r="P59" i="36"/>
  <c r="M59" i="36" s="1"/>
  <c r="N59" i="36" s="1"/>
  <c r="P58" i="36"/>
  <c r="M58" i="36" s="1"/>
  <c r="N58" i="36" s="1"/>
  <c r="P57" i="36"/>
  <c r="M57" i="36" s="1"/>
  <c r="N57" i="36" s="1"/>
  <c r="P56" i="36"/>
  <c r="M56" i="36" s="1"/>
  <c r="N56" i="36" s="1"/>
  <c r="P55" i="36"/>
  <c r="M55" i="36" s="1"/>
  <c r="N55" i="36" s="1"/>
  <c r="P54" i="36"/>
  <c r="M54" i="36" s="1"/>
  <c r="N54" i="36" s="1"/>
  <c r="P53" i="36"/>
  <c r="M53" i="36" s="1"/>
  <c r="N53" i="36" s="1"/>
  <c r="P52" i="36"/>
  <c r="M52" i="36" s="1"/>
  <c r="N52" i="36" s="1"/>
  <c r="P51" i="36"/>
  <c r="M51" i="36" s="1"/>
  <c r="N51" i="36" s="1"/>
  <c r="P50" i="36"/>
  <c r="M50" i="36" s="1"/>
  <c r="N50" i="36" s="1"/>
  <c r="P49" i="36"/>
  <c r="M49" i="36" s="1"/>
  <c r="N49" i="36" s="1"/>
  <c r="P48" i="36"/>
  <c r="M48" i="36" s="1"/>
  <c r="N48" i="36" s="1"/>
  <c r="P47" i="36"/>
  <c r="M47" i="36" s="1"/>
  <c r="N47" i="36" s="1"/>
  <c r="P46" i="36"/>
  <c r="M46" i="36" s="1"/>
  <c r="N46" i="36" s="1"/>
  <c r="P45" i="36"/>
  <c r="M45" i="36" s="1"/>
  <c r="N45" i="36" s="1"/>
  <c r="P44" i="36"/>
  <c r="M44" i="36" s="1"/>
  <c r="N44" i="36" s="1"/>
  <c r="P43" i="36"/>
  <c r="M43" i="36" s="1"/>
  <c r="N43" i="36" s="1"/>
  <c r="P42" i="36"/>
  <c r="M42" i="36" s="1"/>
  <c r="N42" i="36" s="1"/>
  <c r="P41" i="36"/>
  <c r="M41" i="36" s="1"/>
  <c r="N41" i="36" s="1"/>
  <c r="P40" i="36"/>
  <c r="M40" i="36" s="1"/>
  <c r="N40" i="36" s="1"/>
  <c r="P39" i="36"/>
  <c r="M39" i="36" s="1"/>
  <c r="N39" i="36" s="1"/>
  <c r="P38" i="36"/>
  <c r="M38" i="36" s="1"/>
  <c r="N38" i="36" s="1"/>
  <c r="P37" i="36"/>
  <c r="M37" i="36" s="1"/>
  <c r="N37" i="36" s="1"/>
  <c r="P36" i="36"/>
  <c r="M36" i="36" s="1"/>
  <c r="N36" i="36" s="1"/>
  <c r="P35" i="36"/>
  <c r="M35" i="36" s="1"/>
  <c r="N35" i="36" s="1"/>
  <c r="P34" i="36"/>
  <c r="M34" i="36" s="1"/>
  <c r="N34" i="36" s="1"/>
  <c r="P33" i="36"/>
  <c r="M33" i="36" s="1"/>
  <c r="N33" i="36" s="1"/>
  <c r="P32" i="36"/>
  <c r="M32" i="36" s="1"/>
  <c r="N32" i="36" s="1"/>
  <c r="P31" i="36"/>
  <c r="M31" i="36" s="1"/>
  <c r="N31" i="36" s="1"/>
  <c r="P30" i="36"/>
  <c r="M30" i="36" s="1"/>
  <c r="N30" i="36" s="1"/>
  <c r="P29" i="36"/>
  <c r="M29" i="36" s="1"/>
  <c r="N29" i="36" s="1"/>
  <c r="P28" i="36"/>
  <c r="M28" i="36" s="1"/>
  <c r="N28" i="36" s="1"/>
  <c r="P27" i="36"/>
  <c r="M27" i="36" s="1"/>
  <c r="N27" i="36" s="1"/>
  <c r="P26" i="36"/>
  <c r="M26" i="36" s="1"/>
  <c r="N26" i="36" s="1"/>
  <c r="P25" i="36"/>
  <c r="M25" i="36" s="1"/>
  <c r="N25" i="36" s="1"/>
  <c r="P24" i="36"/>
  <c r="M24" i="36" s="1"/>
  <c r="N24" i="36" s="1"/>
  <c r="P23" i="36"/>
  <c r="M23" i="36" s="1"/>
  <c r="N23" i="36" s="1"/>
  <c r="P22" i="36"/>
  <c r="M22" i="36" s="1"/>
  <c r="N22" i="36" s="1"/>
  <c r="P21" i="36"/>
  <c r="M21" i="36" s="1"/>
  <c r="N21" i="36" s="1"/>
  <c r="P65" i="35"/>
  <c r="M65" i="35" s="1"/>
  <c r="N65" i="35" s="1"/>
  <c r="P64" i="35"/>
  <c r="M64" i="35" s="1"/>
  <c r="N64" i="35" s="1"/>
  <c r="P63" i="35"/>
  <c r="M63" i="35" s="1"/>
  <c r="N63" i="35" s="1"/>
  <c r="P62" i="35"/>
  <c r="M62" i="35" s="1"/>
  <c r="N62" i="35" s="1"/>
  <c r="P61" i="35"/>
  <c r="M61" i="35" s="1"/>
  <c r="N61" i="35" s="1"/>
  <c r="P60" i="35"/>
  <c r="M60" i="35" s="1"/>
  <c r="N60" i="35" s="1"/>
  <c r="P59" i="35"/>
  <c r="M59" i="35" s="1"/>
  <c r="N59" i="35" s="1"/>
  <c r="P58" i="35"/>
  <c r="M58" i="35" s="1"/>
  <c r="N58" i="35" s="1"/>
  <c r="P57" i="35"/>
  <c r="M57" i="35" s="1"/>
  <c r="N57" i="35" s="1"/>
  <c r="P56" i="35"/>
  <c r="M56" i="35" s="1"/>
  <c r="N56" i="35" s="1"/>
  <c r="P55" i="35"/>
  <c r="M55" i="35" s="1"/>
  <c r="N55" i="35" s="1"/>
  <c r="P54" i="35"/>
  <c r="M54" i="35" s="1"/>
  <c r="N54" i="35" s="1"/>
  <c r="P53" i="35"/>
  <c r="M53" i="35" s="1"/>
  <c r="N53" i="35" s="1"/>
  <c r="P52" i="35"/>
  <c r="M52" i="35" s="1"/>
  <c r="N52" i="35" s="1"/>
  <c r="P51" i="35"/>
  <c r="M51" i="35" s="1"/>
  <c r="N51" i="35" s="1"/>
  <c r="P50" i="35"/>
  <c r="M50" i="35" s="1"/>
  <c r="N50" i="35" s="1"/>
  <c r="P49" i="35"/>
  <c r="M49" i="35" s="1"/>
  <c r="N49" i="35" s="1"/>
  <c r="P48" i="35"/>
  <c r="M48" i="35" s="1"/>
  <c r="N48" i="35" s="1"/>
  <c r="P47" i="35"/>
  <c r="M47" i="35" s="1"/>
  <c r="N47" i="35" s="1"/>
  <c r="P46" i="35"/>
  <c r="M46" i="35" s="1"/>
  <c r="N46" i="35" s="1"/>
  <c r="P45" i="35"/>
  <c r="M45" i="35" s="1"/>
  <c r="N45" i="35" s="1"/>
  <c r="P44" i="35"/>
  <c r="M44" i="35" s="1"/>
  <c r="N44" i="35" s="1"/>
  <c r="P43" i="35"/>
  <c r="M43" i="35" s="1"/>
  <c r="N43" i="35" s="1"/>
  <c r="P42" i="35"/>
  <c r="M42" i="35" s="1"/>
  <c r="N42" i="35" s="1"/>
  <c r="P41" i="35"/>
  <c r="M41" i="35" s="1"/>
  <c r="N41" i="35" s="1"/>
  <c r="P40" i="35"/>
  <c r="M40" i="35" s="1"/>
  <c r="N40" i="35" s="1"/>
  <c r="P39" i="35"/>
  <c r="M39" i="35" s="1"/>
  <c r="N39" i="35" s="1"/>
  <c r="P38" i="35"/>
  <c r="M38" i="35" s="1"/>
  <c r="N38" i="35" s="1"/>
  <c r="P37" i="35"/>
  <c r="M37" i="35" s="1"/>
  <c r="N37" i="35" s="1"/>
  <c r="P36" i="35"/>
  <c r="M36" i="35" s="1"/>
  <c r="N36" i="35" s="1"/>
  <c r="P35" i="35"/>
  <c r="M35" i="35" s="1"/>
  <c r="N35" i="35" s="1"/>
  <c r="P34" i="35"/>
  <c r="M34" i="35" s="1"/>
  <c r="N34" i="35" s="1"/>
  <c r="P33" i="35"/>
  <c r="M33" i="35" s="1"/>
  <c r="N33" i="35" s="1"/>
  <c r="P32" i="35"/>
  <c r="M32" i="35" s="1"/>
  <c r="N32" i="35" s="1"/>
  <c r="P31" i="35"/>
  <c r="M31" i="35" s="1"/>
  <c r="N31" i="35" s="1"/>
  <c r="P30" i="35"/>
  <c r="M30" i="35" s="1"/>
  <c r="N30" i="35" s="1"/>
  <c r="P29" i="35"/>
  <c r="M29" i="35" s="1"/>
  <c r="N29" i="35" s="1"/>
  <c r="P28" i="35"/>
  <c r="M28" i="35" s="1"/>
  <c r="N28" i="35" s="1"/>
  <c r="P27" i="35"/>
  <c r="M27" i="35" s="1"/>
  <c r="N27" i="35" s="1"/>
  <c r="P26" i="35"/>
  <c r="M26" i="35" s="1"/>
  <c r="N26" i="35" s="1"/>
  <c r="P25" i="35"/>
  <c r="M25" i="35" s="1"/>
  <c r="N25" i="35" s="1"/>
  <c r="P24" i="35"/>
  <c r="M24" i="35" s="1"/>
  <c r="N24" i="35" s="1"/>
  <c r="P23" i="35"/>
  <c r="M23" i="35" s="1"/>
  <c r="N23" i="35" s="1"/>
  <c r="P22" i="35"/>
  <c r="M22" i="35" s="1"/>
  <c r="N22" i="35" s="1"/>
  <c r="P21" i="35"/>
  <c r="M21" i="35" s="1"/>
  <c r="N21" i="35" s="1"/>
  <c r="L70" i="8"/>
  <c r="L91" i="8" s="1"/>
  <c r="E70" i="8"/>
  <c r="E91" i="8" s="1"/>
  <c r="F70" i="8"/>
  <c r="F91" i="8" s="1"/>
  <c r="H70" i="8"/>
  <c r="H91" i="8" s="1"/>
  <c r="D70" i="8"/>
  <c r="D91" i="8" s="1"/>
  <c r="K70" i="8"/>
  <c r="K91" i="8" s="1"/>
  <c r="I70" i="8"/>
  <c r="I91" i="8" s="1"/>
  <c r="G70" i="8"/>
  <c r="G91" i="8" s="1"/>
  <c r="J70" i="8"/>
  <c r="J91" i="8" s="1"/>
  <c r="C73" i="8"/>
  <c r="C94" i="8" s="1"/>
  <c r="L73" i="8"/>
  <c r="L94" i="8" s="1"/>
  <c r="F73" i="8"/>
  <c r="F94" i="8" s="1"/>
  <c r="G73" i="8"/>
  <c r="G94" i="8" s="1"/>
  <c r="J73" i="8"/>
  <c r="J94" i="8" s="1"/>
  <c r="I73" i="8"/>
  <c r="I94" i="8" s="1"/>
  <c r="D73" i="8"/>
  <c r="D94" i="8" s="1"/>
  <c r="H73" i="8"/>
  <c r="H94" i="8" s="1"/>
  <c r="K73" i="8"/>
  <c r="K94" i="8" s="1"/>
  <c r="E73" i="8"/>
  <c r="E94" i="8" s="1"/>
  <c r="C72" i="8"/>
  <c r="C93" i="8" s="1"/>
  <c r="F72" i="8"/>
  <c r="F93" i="8" s="1"/>
  <c r="E72" i="8"/>
  <c r="E93" i="8" s="1"/>
  <c r="K72" i="8"/>
  <c r="K93" i="8" s="1"/>
  <c r="L72" i="8"/>
  <c r="L93" i="8" s="1"/>
  <c r="G72" i="8"/>
  <c r="G93" i="8" s="1"/>
  <c r="J72" i="8"/>
  <c r="J93" i="8" s="1"/>
  <c r="H72" i="8"/>
  <c r="H93" i="8" s="1"/>
  <c r="I72" i="8"/>
  <c r="I93" i="8" s="1"/>
  <c r="D72" i="8"/>
  <c r="D93" i="8" s="1"/>
  <c r="E71" i="8"/>
  <c r="E92" i="8" s="1"/>
  <c r="L71" i="8"/>
  <c r="L92" i="8" s="1"/>
  <c r="G71" i="8"/>
  <c r="G92" i="8" s="1"/>
  <c r="K71" i="8"/>
  <c r="K92" i="8" s="1"/>
  <c r="J71" i="8"/>
  <c r="J92" i="8" s="1"/>
  <c r="H71" i="8"/>
  <c r="H92" i="8" s="1"/>
  <c r="F71" i="8"/>
  <c r="F92" i="8" s="1"/>
  <c r="I71" i="8"/>
  <c r="I92" i="8" s="1"/>
  <c r="D71" i="8"/>
  <c r="D92" i="8" s="1"/>
  <c r="C71" i="8"/>
  <c r="C92" i="8" s="1"/>
  <c r="C69" i="8"/>
  <c r="C90" i="8" s="1"/>
  <c r="I69" i="8"/>
  <c r="I90" i="8" s="1"/>
  <c r="H69" i="8"/>
  <c r="H90" i="8" s="1"/>
  <c r="E69" i="8"/>
  <c r="E90" i="8" s="1"/>
  <c r="D69" i="8"/>
  <c r="D90" i="8" s="1"/>
  <c r="F69" i="8"/>
  <c r="F90" i="8" s="1"/>
  <c r="K69" i="8"/>
  <c r="K90" i="8" s="1"/>
  <c r="J69" i="8"/>
  <c r="J90" i="8" s="1"/>
  <c r="L69" i="8"/>
  <c r="L90" i="8" s="1"/>
  <c r="G69" i="8"/>
  <c r="G90" i="8" s="1"/>
  <c r="C68" i="8"/>
  <c r="C89" i="8" s="1"/>
  <c r="L68" i="8"/>
  <c r="L89" i="8" s="1"/>
  <c r="G68" i="8"/>
  <c r="G89" i="8" s="1"/>
  <c r="F68" i="8"/>
  <c r="F89" i="8" s="1"/>
  <c r="H68" i="8"/>
  <c r="H89" i="8" s="1"/>
  <c r="J68" i="8"/>
  <c r="J89" i="8" s="1"/>
  <c r="I68" i="8"/>
  <c r="I89" i="8" s="1"/>
  <c r="D68" i="8"/>
  <c r="D89" i="8" s="1"/>
  <c r="E68" i="8"/>
  <c r="E89" i="8" s="1"/>
  <c r="K68" i="8"/>
  <c r="K89" i="8" s="1"/>
  <c r="C67" i="8"/>
  <c r="C88" i="8" s="1"/>
  <c r="K67" i="8"/>
  <c r="K88" i="8" s="1"/>
  <c r="E67" i="8"/>
  <c r="E88" i="8" s="1"/>
  <c r="I67" i="8"/>
  <c r="I88" i="8" s="1"/>
  <c r="L67" i="8"/>
  <c r="L88" i="8" s="1"/>
  <c r="G67" i="8"/>
  <c r="G88" i="8" s="1"/>
  <c r="F67" i="8"/>
  <c r="F88" i="8" s="1"/>
  <c r="H67" i="8"/>
  <c r="H88" i="8" s="1"/>
  <c r="J67" i="8"/>
  <c r="J88" i="8" s="1"/>
  <c r="D67" i="8"/>
  <c r="D88" i="8" s="1"/>
  <c r="E66" i="8"/>
  <c r="E87" i="8" s="1"/>
  <c r="L66" i="8"/>
  <c r="L87" i="8" s="1"/>
  <c r="G66" i="8"/>
  <c r="G87" i="8" s="1"/>
  <c r="F66" i="8"/>
  <c r="F87" i="8" s="1"/>
  <c r="K66" i="8"/>
  <c r="K87" i="8" s="1"/>
  <c r="H66" i="8"/>
  <c r="H87" i="8" s="1"/>
  <c r="I66" i="8"/>
  <c r="I87" i="8" s="1"/>
  <c r="C66" i="8"/>
  <c r="C87" i="8" s="1"/>
  <c r="J66" i="8"/>
  <c r="J87" i="8" s="1"/>
  <c r="D66" i="8"/>
  <c r="D87" i="8" s="1"/>
  <c r="C65" i="8"/>
  <c r="C86" i="8" s="1"/>
  <c r="L65" i="8"/>
  <c r="L86" i="8" s="1"/>
  <c r="K65" i="8"/>
  <c r="K86" i="8" s="1"/>
  <c r="J65" i="8"/>
  <c r="J86" i="8" s="1"/>
  <c r="H65" i="8"/>
  <c r="H86" i="8" s="1"/>
  <c r="G65" i="8"/>
  <c r="G86" i="8" s="1"/>
  <c r="I65" i="8"/>
  <c r="I86" i="8" s="1"/>
  <c r="D65" i="8"/>
  <c r="D86" i="8" s="1"/>
  <c r="E65" i="8"/>
  <c r="E86" i="8" s="1"/>
  <c r="F65" i="8"/>
  <c r="F86" i="8" s="1"/>
  <c r="C64" i="8"/>
  <c r="C85" i="8" s="1"/>
  <c r="I64" i="8"/>
  <c r="I85" i="8" s="1"/>
  <c r="D64" i="8"/>
  <c r="D85" i="8" s="1"/>
  <c r="F64" i="8"/>
  <c r="F85" i="8" s="1"/>
  <c r="E64" i="8"/>
  <c r="E85" i="8" s="1"/>
  <c r="K64" i="8"/>
  <c r="K85" i="8" s="1"/>
  <c r="L64" i="8"/>
  <c r="L85" i="8" s="1"/>
  <c r="G64" i="8"/>
  <c r="G85" i="8" s="1"/>
  <c r="J64" i="8"/>
  <c r="J85" i="8" s="1"/>
  <c r="H64" i="8"/>
  <c r="H85" i="8" s="1"/>
  <c r="O13" i="44"/>
  <c r="O9" i="44"/>
  <c r="O15" i="44"/>
  <c r="O11" i="44"/>
  <c r="O7" i="44"/>
  <c r="O14" i="44"/>
  <c r="O10" i="44"/>
  <c r="O6" i="44"/>
  <c r="O12" i="44"/>
  <c r="O8" i="44"/>
  <c r="O13" i="43"/>
  <c r="O9" i="43"/>
  <c r="O15" i="43"/>
  <c r="O11" i="43"/>
  <c r="O7" i="43"/>
  <c r="O12" i="43"/>
  <c r="O8" i="43"/>
  <c r="O14" i="43"/>
  <c r="O10" i="43"/>
  <c r="O6" i="43"/>
  <c r="O13" i="42"/>
  <c r="O9" i="42"/>
  <c r="O15" i="42"/>
  <c r="O11" i="42"/>
  <c r="O7" i="42"/>
  <c r="O14" i="42"/>
  <c r="O10" i="42"/>
  <c r="O6" i="42"/>
  <c r="O12" i="42"/>
  <c r="O8" i="42"/>
  <c r="O13" i="41"/>
  <c r="O9" i="41"/>
  <c r="O14" i="41"/>
  <c r="O10" i="41"/>
  <c r="O6" i="41"/>
  <c r="O11" i="41"/>
  <c r="O12" i="41"/>
  <c r="O15" i="41"/>
  <c r="O7" i="41"/>
  <c r="O8" i="41"/>
  <c r="O13" i="40"/>
  <c r="O9" i="40"/>
  <c r="O15" i="40"/>
  <c r="O11" i="40"/>
  <c r="O12" i="40"/>
  <c r="O8" i="40"/>
  <c r="O14" i="40"/>
  <c r="O10" i="40"/>
  <c r="O6" i="40"/>
  <c r="O7" i="40"/>
  <c r="O13" i="38"/>
  <c r="O9" i="38"/>
  <c r="O15" i="38"/>
  <c r="O11" i="38"/>
  <c r="O12" i="38"/>
  <c r="O8" i="38"/>
  <c r="O14" i="38"/>
  <c r="O10" i="38"/>
  <c r="O6" i="38"/>
  <c r="O7" i="38"/>
  <c r="O13" i="37"/>
  <c r="O9" i="37"/>
  <c r="O12" i="37"/>
  <c r="O14" i="37"/>
  <c r="O10" i="37"/>
  <c r="O6" i="37"/>
  <c r="O8" i="37"/>
  <c r="O15" i="37"/>
  <c r="O11" i="37"/>
  <c r="O7" i="37"/>
  <c r="O13" i="36"/>
  <c r="O9" i="36"/>
  <c r="O15" i="36"/>
  <c r="O11" i="36"/>
  <c r="O12" i="36"/>
  <c r="O8" i="36"/>
  <c r="O14" i="36"/>
  <c r="O10" i="36"/>
  <c r="O6" i="36"/>
  <c r="O7" i="36"/>
  <c r="O13" i="35"/>
  <c r="O9" i="35"/>
  <c r="O14" i="35"/>
  <c r="O10" i="35"/>
  <c r="O6" i="35"/>
  <c r="O12" i="35"/>
  <c r="O8" i="35"/>
  <c r="O11" i="35"/>
  <c r="O15" i="35"/>
  <c r="O7" i="35"/>
  <c r="M28" i="44" l="1"/>
  <c r="N28" i="44" s="1"/>
  <c r="M21" i="44"/>
  <c r="N21" i="44" s="1"/>
  <c r="M91" i="8"/>
  <c r="O91" i="8" s="1"/>
  <c r="M92" i="8"/>
  <c r="O92" i="8" s="1"/>
  <c r="M85" i="8"/>
  <c r="O85" i="8" s="1"/>
  <c r="M89" i="8"/>
  <c r="O89" i="8" s="1"/>
  <c r="M94" i="8"/>
  <c r="O94" i="8" s="1"/>
  <c r="M87" i="8"/>
  <c r="O87" i="8" s="1"/>
  <c r="M86" i="8"/>
  <c r="O86" i="8" s="1"/>
  <c r="M88" i="8"/>
  <c r="O88" i="8" s="1"/>
  <c r="M90" i="8"/>
  <c r="O90" i="8" s="1"/>
  <c r="M93" i="8"/>
  <c r="O93" i="8" s="1"/>
  <c r="N99" i="28"/>
  <c r="N98" i="28"/>
  <c r="N100" i="28"/>
  <c r="N97" i="28"/>
  <c r="N98" i="29"/>
  <c r="N97" i="29"/>
  <c r="N99" i="29"/>
  <c r="N100" i="29"/>
  <c r="N100" i="30"/>
  <c r="N99" i="30"/>
  <c r="N98" i="30"/>
  <c r="N97" i="30"/>
  <c r="N97" i="34"/>
  <c r="N100" i="34"/>
  <c r="N99" i="34"/>
  <c r="N98" i="34"/>
  <c r="N100" i="27"/>
  <c r="N98" i="27"/>
  <c r="N99" i="27"/>
  <c r="N97" i="27"/>
  <c r="N97" i="31"/>
  <c r="N98" i="31"/>
  <c r="N100" i="31"/>
  <c r="N99" i="31"/>
  <c r="N98" i="33"/>
  <c r="N97" i="33"/>
  <c r="N100" i="33"/>
  <c r="N99" i="33"/>
  <c r="N98" i="32"/>
  <c r="N100" i="32"/>
  <c r="N99" i="32"/>
  <c r="N97" i="32"/>
  <c r="N92" i="30"/>
  <c r="N95" i="30"/>
  <c r="N96" i="30"/>
  <c r="N91" i="31"/>
  <c r="N96" i="31"/>
  <c r="N95" i="31"/>
  <c r="N93" i="29"/>
  <c r="N96" i="29"/>
  <c r="N95" i="29"/>
  <c r="N94" i="33"/>
  <c r="N96" i="33"/>
  <c r="N95" i="33"/>
  <c r="N94" i="27"/>
  <c r="N96" i="27"/>
  <c r="N95" i="27"/>
  <c r="N91" i="34"/>
  <c r="N96" i="34"/>
  <c r="N95" i="34"/>
  <c r="N94" i="28"/>
  <c r="N95" i="28"/>
  <c r="N96" i="28"/>
  <c r="N92" i="32"/>
  <c r="N95" i="32"/>
  <c r="N96" i="32"/>
  <c r="N93" i="34"/>
  <c r="N92" i="34"/>
  <c r="N94" i="34"/>
  <c r="N93" i="33"/>
  <c r="N92" i="33"/>
  <c r="N91" i="33"/>
  <c r="N91" i="32"/>
  <c r="N93" i="32"/>
  <c r="N94" i="32"/>
  <c r="N93" i="30"/>
  <c r="N91" i="30"/>
  <c r="N94" i="31"/>
  <c r="N92" i="31"/>
  <c r="N94" i="30"/>
  <c r="N93" i="31"/>
  <c r="N92" i="29"/>
  <c r="N91" i="29"/>
  <c r="N94" i="29"/>
  <c r="N92" i="28"/>
  <c r="N91" i="28"/>
  <c r="N93" i="28"/>
  <c r="N93" i="27"/>
  <c r="N91" i="27"/>
  <c r="N92" i="27"/>
  <c r="D113" i="32" l="1"/>
  <c r="D102" i="32" s="1"/>
  <c r="D113" i="29"/>
  <c r="D102" i="29" s="1"/>
  <c r="N101" i="33"/>
  <c r="M17" i="33" s="1"/>
  <c r="D113" i="34"/>
  <c r="D124" i="34" s="1"/>
  <c r="D113" i="31"/>
  <c r="D124" i="31" s="1"/>
  <c r="D113" i="30"/>
  <c r="D102" i="30" s="1"/>
  <c r="D113" i="27"/>
  <c r="D102" i="27" s="1"/>
  <c r="N101" i="28"/>
  <c r="M17" i="28" s="1"/>
  <c r="N101" i="32"/>
  <c r="M17" i="32" s="1"/>
  <c r="G116" i="34"/>
  <c r="G114" i="34"/>
  <c r="G113" i="34"/>
  <c r="G115" i="34"/>
  <c r="L119" i="34"/>
  <c r="L116" i="34"/>
  <c r="L121" i="34"/>
  <c r="L114" i="34"/>
  <c r="L113" i="34"/>
  <c r="L120" i="34"/>
  <c r="L115" i="34"/>
  <c r="L118" i="34"/>
  <c r="L117" i="34"/>
  <c r="E114" i="34"/>
  <c r="E113" i="34"/>
  <c r="H116" i="34"/>
  <c r="H114" i="34"/>
  <c r="H113" i="34"/>
  <c r="H115" i="34"/>
  <c r="H117" i="34"/>
  <c r="I114" i="34"/>
  <c r="I113" i="34"/>
  <c r="I115" i="34"/>
  <c r="I118" i="34"/>
  <c r="I117" i="34"/>
  <c r="I116" i="34"/>
  <c r="N101" i="34"/>
  <c r="M17" i="34" s="1"/>
  <c r="J115" i="34"/>
  <c r="J118" i="34"/>
  <c r="J117" i="34"/>
  <c r="J119" i="34"/>
  <c r="J116" i="34"/>
  <c r="J114" i="34"/>
  <c r="J113" i="34"/>
  <c r="F115" i="34"/>
  <c r="F114" i="34"/>
  <c r="F113" i="34"/>
  <c r="K118" i="34"/>
  <c r="K117" i="34"/>
  <c r="K119" i="34"/>
  <c r="K116" i="34"/>
  <c r="K114" i="34"/>
  <c r="K113" i="34"/>
  <c r="K120" i="34"/>
  <c r="K115" i="34"/>
  <c r="F115" i="33"/>
  <c r="F114" i="33"/>
  <c r="F113" i="33"/>
  <c r="I114" i="33"/>
  <c r="I113" i="33"/>
  <c r="I115" i="33"/>
  <c r="I118" i="33"/>
  <c r="I117" i="33"/>
  <c r="I116" i="33"/>
  <c r="D113" i="33"/>
  <c r="J115" i="33"/>
  <c r="J118" i="33"/>
  <c r="J117" i="33"/>
  <c r="J119" i="33"/>
  <c r="J116" i="33"/>
  <c r="J114" i="33"/>
  <c r="J113" i="33"/>
  <c r="E114" i="33"/>
  <c r="E113" i="33"/>
  <c r="G116" i="33"/>
  <c r="G114" i="33"/>
  <c r="G113" i="33"/>
  <c r="G115" i="33"/>
  <c r="K118" i="33"/>
  <c r="K117" i="33"/>
  <c r="K119" i="33"/>
  <c r="K116" i="33"/>
  <c r="K114" i="33"/>
  <c r="K113" i="33"/>
  <c r="K120" i="33"/>
  <c r="K115" i="33"/>
  <c r="H116" i="33"/>
  <c r="H114" i="33"/>
  <c r="H113" i="33"/>
  <c r="H115" i="33"/>
  <c r="H117" i="33"/>
  <c r="L119" i="33"/>
  <c r="L116" i="33"/>
  <c r="L121" i="33"/>
  <c r="L114" i="33"/>
  <c r="L113" i="33"/>
  <c r="L120" i="33"/>
  <c r="L115" i="33"/>
  <c r="L118" i="33"/>
  <c r="L117" i="33"/>
  <c r="E114" i="32"/>
  <c r="E113" i="32"/>
  <c r="H116" i="32"/>
  <c r="H114" i="32"/>
  <c r="H113" i="32"/>
  <c r="H115" i="32"/>
  <c r="H117" i="32"/>
  <c r="I114" i="32"/>
  <c r="I113" i="32"/>
  <c r="I117" i="32"/>
  <c r="I116" i="32"/>
  <c r="I115" i="32"/>
  <c r="I118" i="32"/>
  <c r="L119" i="32"/>
  <c r="L116" i="32"/>
  <c r="L115" i="32"/>
  <c r="L117" i="32"/>
  <c r="L121" i="32"/>
  <c r="L114" i="32"/>
  <c r="L113" i="32"/>
  <c r="L120" i="32"/>
  <c r="L118" i="32"/>
  <c r="F115" i="32"/>
  <c r="F114" i="32"/>
  <c r="F113" i="32"/>
  <c r="J115" i="32"/>
  <c r="J119" i="32"/>
  <c r="J118" i="32"/>
  <c r="J117" i="32"/>
  <c r="J116" i="32"/>
  <c r="J114" i="32"/>
  <c r="J113" i="32"/>
  <c r="G115" i="32"/>
  <c r="G116" i="32"/>
  <c r="G114" i="32"/>
  <c r="G113" i="32"/>
  <c r="K118" i="32"/>
  <c r="K117" i="32"/>
  <c r="K114" i="32"/>
  <c r="K113" i="32"/>
  <c r="K120" i="32"/>
  <c r="K119" i="32"/>
  <c r="K116" i="32"/>
  <c r="K115" i="32"/>
  <c r="F115" i="31"/>
  <c r="F114" i="31"/>
  <c r="F113" i="31"/>
  <c r="G116" i="31"/>
  <c r="G114" i="31"/>
  <c r="G113" i="31"/>
  <c r="G115" i="31"/>
  <c r="J115" i="31"/>
  <c r="J118" i="31"/>
  <c r="J117" i="31"/>
  <c r="J119" i="31"/>
  <c r="J116" i="31"/>
  <c r="J114" i="31"/>
  <c r="J113" i="31"/>
  <c r="H116" i="31"/>
  <c r="H114" i="31"/>
  <c r="H113" i="31"/>
  <c r="H115" i="31"/>
  <c r="H117" i="31"/>
  <c r="I114" i="31"/>
  <c r="I113" i="31"/>
  <c r="I115" i="31"/>
  <c r="I118" i="31"/>
  <c r="I117" i="31"/>
  <c r="I116" i="31"/>
  <c r="N101" i="31"/>
  <c r="M17" i="31" s="1"/>
  <c r="K118" i="31"/>
  <c r="K117" i="31"/>
  <c r="K119" i="31"/>
  <c r="K116" i="31"/>
  <c r="K114" i="31"/>
  <c r="K113" i="31"/>
  <c r="K120" i="31"/>
  <c r="K115" i="31"/>
  <c r="E114" i="31"/>
  <c r="E113" i="31"/>
  <c r="L119" i="31"/>
  <c r="L116" i="31"/>
  <c r="L121" i="31"/>
  <c r="L114" i="31"/>
  <c r="L113" i="31"/>
  <c r="L120" i="31"/>
  <c r="L115" i="31"/>
  <c r="L118" i="31"/>
  <c r="L117" i="31"/>
  <c r="F115" i="30"/>
  <c r="F114" i="30"/>
  <c r="F113" i="30"/>
  <c r="G116" i="30"/>
  <c r="G114" i="30"/>
  <c r="G113" i="30"/>
  <c r="G115" i="30"/>
  <c r="K118" i="30"/>
  <c r="K117" i="30"/>
  <c r="K119" i="30"/>
  <c r="K116" i="30"/>
  <c r="K114" i="30"/>
  <c r="K113" i="30"/>
  <c r="K120" i="30"/>
  <c r="K115" i="30"/>
  <c r="L119" i="30"/>
  <c r="L116" i="30"/>
  <c r="L121" i="30"/>
  <c r="L114" i="30"/>
  <c r="L113" i="30"/>
  <c r="L120" i="30"/>
  <c r="L115" i="30"/>
  <c r="L118" i="30"/>
  <c r="L117" i="30"/>
  <c r="I114" i="30"/>
  <c r="I113" i="30"/>
  <c r="I115" i="30"/>
  <c r="I118" i="30"/>
  <c r="I117" i="30"/>
  <c r="I116" i="30"/>
  <c r="E114" i="30"/>
  <c r="E113" i="30"/>
  <c r="N101" i="30"/>
  <c r="M17" i="30" s="1"/>
  <c r="H116" i="30"/>
  <c r="H114" i="30"/>
  <c r="H113" i="30"/>
  <c r="H115" i="30"/>
  <c r="H117" i="30"/>
  <c r="J115" i="30"/>
  <c r="J118" i="30"/>
  <c r="J117" i="30"/>
  <c r="J119" i="30"/>
  <c r="J116" i="30"/>
  <c r="J114" i="30"/>
  <c r="J113" i="30"/>
  <c r="F115" i="29"/>
  <c r="F114" i="29"/>
  <c r="F113" i="29"/>
  <c r="N101" i="29"/>
  <c r="M17" i="29" s="1"/>
  <c r="G116" i="29"/>
  <c r="G114" i="29"/>
  <c r="G113" i="29"/>
  <c r="G115" i="29"/>
  <c r="J115" i="29"/>
  <c r="J118" i="29"/>
  <c r="J117" i="29"/>
  <c r="J119" i="29"/>
  <c r="J116" i="29"/>
  <c r="J114" i="29"/>
  <c r="J113" i="29"/>
  <c r="I114" i="29"/>
  <c r="I113" i="29"/>
  <c r="I115" i="29"/>
  <c r="I118" i="29"/>
  <c r="I117" i="29"/>
  <c r="I116" i="29"/>
  <c r="H116" i="29"/>
  <c r="H114" i="29"/>
  <c r="H113" i="29"/>
  <c r="H115" i="29"/>
  <c r="H117" i="29"/>
  <c r="L119" i="29"/>
  <c r="L116" i="29"/>
  <c r="L121" i="29"/>
  <c r="L114" i="29"/>
  <c r="L113" i="29"/>
  <c r="L120" i="29"/>
  <c r="L115" i="29"/>
  <c r="L118" i="29"/>
  <c r="L117" i="29"/>
  <c r="E114" i="29"/>
  <c r="E113" i="29"/>
  <c r="K118" i="29"/>
  <c r="K117" i="29"/>
  <c r="K119" i="29"/>
  <c r="K116" i="29"/>
  <c r="K114" i="29"/>
  <c r="K113" i="29"/>
  <c r="K120" i="29"/>
  <c r="K115" i="29"/>
  <c r="G115" i="28"/>
  <c r="G116" i="28"/>
  <c r="G114" i="28"/>
  <c r="G113" i="28"/>
  <c r="I114" i="28"/>
  <c r="I113" i="28"/>
  <c r="I118" i="28"/>
  <c r="I115" i="28"/>
  <c r="I117" i="28"/>
  <c r="I116" i="28"/>
  <c r="J115" i="28"/>
  <c r="J116" i="28"/>
  <c r="J118" i="28"/>
  <c r="J117" i="28"/>
  <c r="J119" i="28"/>
  <c r="J114" i="28"/>
  <c r="J113" i="28"/>
  <c r="E114" i="28"/>
  <c r="E113" i="28"/>
  <c r="H116" i="28"/>
  <c r="H117" i="28"/>
  <c r="H114" i="28"/>
  <c r="H113" i="28"/>
  <c r="H115" i="28"/>
  <c r="K118" i="28"/>
  <c r="K117" i="28"/>
  <c r="K114" i="28"/>
  <c r="K113" i="28"/>
  <c r="K119" i="28"/>
  <c r="K116" i="28"/>
  <c r="K120" i="28"/>
  <c r="K115" i="28"/>
  <c r="D113" i="28"/>
  <c r="F115" i="28"/>
  <c r="F114" i="28"/>
  <c r="F113" i="28"/>
  <c r="L119" i="28"/>
  <c r="L116" i="28"/>
  <c r="L120" i="28"/>
  <c r="L121" i="28"/>
  <c r="L114" i="28"/>
  <c r="L113" i="28"/>
  <c r="L115" i="28"/>
  <c r="L118" i="28"/>
  <c r="L117" i="28"/>
  <c r="I114" i="27"/>
  <c r="I113" i="27"/>
  <c r="I115" i="27"/>
  <c r="I118" i="27"/>
  <c r="I117" i="27"/>
  <c r="I116" i="27"/>
  <c r="E114" i="27"/>
  <c r="E113" i="27"/>
  <c r="H116" i="27"/>
  <c r="H114" i="27"/>
  <c r="H113" i="27"/>
  <c r="H115" i="27"/>
  <c r="H117" i="27"/>
  <c r="J115" i="27"/>
  <c r="J118" i="27"/>
  <c r="J117" i="27"/>
  <c r="J119" i="27"/>
  <c r="J116" i="27"/>
  <c r="J114" i="27"/>
  <c r="J113" i="27"/>
  <c r="F115" i="27"/>
  <c r="F114" i="27"/>
  <c r="F113" i="27"/>
  <c r="L119" i="27"/>
  <c r="L116" i="27"/>
  <c r="L121" i="27"/>
  <c r="L114" i="27"/>
  <c r="L113" i="27"/>
  <c r="L120" i="27"/>
  <c r="L115" i="27"/>
  <c r="L118" i="27"/>
  <c r="L117" i="27"/>
  <c r="N101" i="27"/>
  <c r="M17" i="27" s="1"/>
  <c r="G116" i="27"/>
  <c r="G114" i="27"/>
  <c r="G113" i="27"/>
  <c r="G115" i="27"/>
  <c r="K118" i="27"/>
  <c r="K117" i="27"/>
  <c r="K119" i="27"/>
  <c r="K116" i="27"/>
  <c r="K114" i="27"/>
  <c r="K113" i="27"/>
  <c r="K120" i="27"/>
  <c r="K115" i="27"/>
  <c r="O6" i="34" a="1"/>
  <c r="O9" i="34" s="1"/>
  <c r="O6" i="30" a="1"/>
  <c r="O8" i="30" s="1"/>
  <c r="C56" i="8" a="1"/>
  <c r="C56" i="8" s="1"/>
  <c r="C77" i="8" s="1"/>
  <c r="C57" i="8" a="1"/>
  <c r="L57" i="8" s="1"/>
  <c r="C62" i="8" a="1"/>
  <c r="J62" i="8" s="1"/>
  <c r="J83" i="8" s="1"/>
  <c r="C60" i="8" a="1"/>
  <c r="D60" i="8" s="1"/>
  <c r="D81" i="8" s="1"/>
  <c r="C58" i="8" a="1"/>
  <c r="C59" i="8" a="1"/>
  <c r="C63" i="8" a="1"/>
  <c r="C61" i="8" a="1"/>
  <c r="O15" i="34"/>
  <c r="O14" i="34"/>
  <c r="O10" i="34"/>
  <c r="O6" i="33" a="1"/>
  <c r="O6" i="32" a="1"/>
  <c r="O6" i="31" a="1"/>
  <c r="O6" i="29" a="1"/>
  <c r="O6" i="28" a="1"/>
  <c r="O6" i="27" a="1"/>
  <c r="O7" i="34" l="1"/>
  <c r="O12" i="34"/>
  <c r="O13" i="34"/>
  <c r="O8" i="34"/>
  <c r="O15" i="30"/>
  <c r="O6" i="34"/>
  <c r="O11" i="34"/>
  <c r="O10" i="30"/>
  <c r="D124" i="32"/>
  <c r="D124" i="29"/>
  <c r="D124" i="30"/>
  <c r="D102" i="34"/>
  <c r="D102" i="31"/>
  <c r="D124" i="27"/>
  <c r="K125" i="34"/>
  <c r="K103" i="34"/>
  <c r="K107" i="34"/>
  <c r="K129" i="34"/>
  <c r="J102" i="34"/>
  <c r="J124" i="34"/>
  <c r="J128" i="34"/>
  <c r="J106" i="34"/>
  <c r="I105" i="34"/>
  <c r="I127" i="34"/>
  <c r="I102" i="34"/>
  <c r="I124" i="34"/>
  <c r="H124" i="34"/>
  <c r="H102" i="34"/>
  <c r="E103" i="34"/>
  <c r="E125" i="34"/>
  <c r="L131" i="34"/>
  <c r="L109" i="34"/>
  <c r="L105" i="34"/>
  <c r="L127" i="34"/>
  <c r="G125" i="34"/>
  <c r="G103" i="34"/>
  <c r="K104" i="34"/>
  <c r="K126" i="34"/>
  <c r="K127" i="34"/>
  <c r="K105" i="34"/>
  <c r="F102" i="34"/>
  <c r="F124" i="34"/>
  <c r="J103" i="34"/>
  <c r="J125" i="34"/>
  <c r="J129" i="34"/>
  <c r="J107" i="34"/>
  <c r="I128" i="34"/>
  <c r="I106" i="34"/>
  <c r="I103" i="34"/>
  <c r="I125" i="34"/>
  <c r="H125" i="34"/>
  <c r="H103" i="34"/>
  <c r="L106" i="34"/>
  <c r="L128" i="34"/>
  <c r="L124" i="34"/>
  <c r="L102" i="34"/>
  <c r="L108" i="34"/>
  <c r="L130" i="34"/>
  <c r="G127" i="34"/>
  <c r="G105" i="34"/>
  <c r="K109" i="34"/>
  <c r="K131" i="34"/>
  <c r="K130" i="34"/>
  <c r="K108" i="34"/>
  <c r="F103" i="34"/>
  <c r="F125" i="34"/>
  <c r="J127" i="34"/>
  <c r="J105" i="34"/>
  <c r="J104" i="34"/>
  <c r="J126" i="34"/>
  <c r="I129" i="34"/>
  <c r="I107" i="34"/>
  <c r="H106" i="34"/>
  <c r="H128" i="34"/>
  <c r="H105" i="34"/>
  <c r="H127" i="34"/>
  <c r="L107" i="34"/>
  <c r="L129" i="34"/>
  <c r="L125" i="34"/>
  <c r="L103" i="34"/>
  <c r="G104" i="34"/>
  <c r="G126" i="34"/>
  <c r="K124" i="34"/>
  <c r="K102" i="34"/>
  <c r="K106" i="34"/>
  <c r="K128" i="34"/>
  <c r="F104" i="34"/>
  <c r="F126" i="34"/>
  <c r="J130" i="34"/>
  <c r="J108" i="34"/>
  <c r="I126" i="34"/>
  <c r="I104" i="34"/>
  <c r="H126" i="34"/>
  <c r="H104" i="34"/>
  <c r="E102" i="34"/>
  <c r="E124" i="34"/>
  <c r="L126" i="34"/>
  <c r="L104" i="34"/>
  <c r="L132" i="34"/>
  <c r="L110" i="34"/>
  <c r="G124" i="34"/>
  <c r="G102" i="34"/>
  <c r="L107" i="33"/>
  <c r="L129" i="33"/>
  <c r="L125" i="33"/>
  <c r="L103" i="33"/>
  <c r="H106" i="33"/>
  <c r="H128" i="33"/>
  <c r="H105" i="33"/>
  <c r="H127" i="33"/>
  <c r="K125" i="33"/>
  <c r="K103" i="33"/>
  <c r="K107" i="33"/>
  <c r="K129" i="33"/>
  <c r="G127" i="33"/>
  <c r="G105" i="33"/>
  <c r="J103" i="33"/>
  <c r="J125" i="33"/>
  <c r="J129" i="33"/>
  <c r="J107" i="33"/>
  <c r="I128" i="33"/>
  <c r="I106" i="33"/>
  <c r="I103" i="33"/>
  <c r="I125" i="33"/>
  <c r="L126" i="33"/>
  <c r="L104" i="33"/>
  <c r="L132" i="33"/>
  <c r="L110" i="33"/>
  <c r="H126" i="33"/>
  <c r="H104" i="33"/>
  <c r="K104" i="33"/>
  <c r="K126" i="33"/>
  <c r="K127" i="33"/>
  <c r="K105" i="33"/>
  <c r="G104" i="33"/>
  <c r="G126" i="33"/>
  <c r="E102" i="33"/>
  <c r="E124" i="33"/>
  <c r="J127" i="33"/>
  <c r="J105" i="33"/>
  <c r="J104" i="33"/>
  <c r="J126" i="33"/>
  <c r="I129" i="33"/>
  <c r="I107" i="33"/>
  <c r="F102" i="33"/>
  <c r="F124" i="33"/>
  <c r="L131" i="33"/>
  <c r="L109" i="33"/>
  <c r="L105" i="33"/>
  <c r="L127" i="33"/>
  <c r="H124" i="33"/>
  <c r="H102" i="33"/>
  <c r="K109" i="33"/>
  <c r="K131" i="33"/>
  <c r="K130" i="33"/>
  <c r="K108" i="33"/>
  <c r="G124" i="33"/>
  <c r="G102" i="33"/>
  <c r="E103" i="33"/>
  <c r="E125" i="33"/>
  <c r="J130" i="33"/>
  <c r="J108" i="33"/>
  <c r="D124" i="33"/>
  <c r="D102" i="33"/>
  <c r="I126" i="33"/>
  <c r="I104" i="33"/>
  <c r="F103" i="33"/>
  <c r="F125" i="33"/>
  <c r="L106" i="33"/>
  <c r="L128" i="33"/>
  <c r="L124" i="33"/>
  <c r="L102" i="33"/>
  <c r="L108" i="33"/>
  <c r="L130" i="33"/>
  <c r="H125" i="33"/>
  <c r="H103" i="33"/>
  <c r="K124" i="33"/>
  <c r="K102" i="33"/>
  <c r="K106" i="33"/>
  <c r="K128" i="33"/>
  <c r="G125" i="33"/>
  <c r="G103" i="33"/>
  <c r="J102" i="33"/>
  <c r="J124" i="33"/>
  <c r="J128" i="33"/>
  <c r="J106" i="33"/>
  <c r="I105" i="33"/>
  <c r="I127" i="33"/>
  <c r="I102" i="33"/>
  <c r="I124" i="33"/>
  <c r="F104" i="33"/>
  <c r="F126" i="33"/>
  <c r="K130" i="32"/>
  <c r="K108" i="32"/>
  <c r="K106" i="32"/>
  <c r="K128" i="32"/>
  <c r="G127" i="32"/>
  <c r="G105" i="32"/>
  <c r="J105" i="32"/>
  <c r="J127" i="32"/>
  <c r="J104" i="32"/>
  <c r="J126" i="32"/>
  <c r="L107" i="32"/>
  <c r="L129" i="32"/>
  <c r="L132" i="32"/>
  <c r="L110" i="32"/>
  <c r="L108" i="32"/>
  <c r="L130" i="32"/>
  <c r="I126" i="32"/>
  <c r="I104" i="32"/>
  <c r="I103" i="32"/>
  <c r="I125" i="32"/>
  <c r="H125" i="32"/>
  <c r="H103" i="32"/>
  <c r="K109" i="32"/>
  <c r="K131" i="32"/>
  <c r="K129" i="32"/>
  <c r="K107" i="32"/>
  <c r="G104" i="32"/>
  <c r="G126" i="32"/>
  <c r="J128" i="32"/>
  <c r="J106" i="32"/>
  <c r="F102" i="32"/>
  <c r="F124" i="32"/>
  <c r="L131" i="32"/>
  <c r="L109" i="32"/>
  <c r="L106" i="32"/>
  <c r="L128" i="32"/>
  <c r="I105" i="32"/>
  <c r="I127" i="32"/>
  <c r="H106" i="32"/>
  <c r="H128" i="32"/>
  <c r="H105" i="32"/>
  <c r="H127" i="32"/>
  <c r="K104" i="32"/>
  <c r="K126" i="32"/>
  <c r="K124" i="32"/>
  <c r="K102" i="32"/>
  <c r="G102" i="32"/>
  <c r="G124" i="32"/>
  <c r="J102" i="32"/>
  <c r="J124" i="32"/>
  <c r="J129" i="32"/>
  <c r="J107" i="32"/>
  <c r="F103" i="32"/>
  <c r="F125" i="32"/>
  <c r="L124" i="32"/>
  <c r="L102" i="32"/>
  <c r="L126" i="32"/>
  <c r="L104" i="32"/>
  <c r="I128" i="32"/>
  <c r="I106" i="32"/>
  <c r="H104" i="32"/>
  <c r="H126" i="32"/>
  <c r="E102" i="32"/>
  <c r="E124" i="32"/>
  <c r="K127" i="32"/>
  <c r="K105" i="32"/>
  <c r="K125" i="32"/>
  <c r="K103" i="32"/>
  <c r="G103" i="32"/>
  <c r="G125" i="32"/>
  <c r="J103" i="32"/>
  <c r="J125" i="32"/>
  <c r="J108" i="32"/>
  <c r="J130" i="32"/>
  <c r="F104" i="32"/>
  <c r="F126" i="32"/>
  <c r="L125" i="32"/>
  <c r="L103" i="32"/>
  <c r="L105" i="32"/>
  <c r="L127" i="32"/>
  <c r="I129" i="32"/>
  <c r="I107" i="32"/>
  <c r="I102" i="32"/>
  <c r="I124" i="32"/>
  <c r="H124" i="32"/>
  <c r="H102" i="32"/>
  <c r="E103" i="32"/>
  <c r="E125" i="32"/>
  <c r="L131" i="31"/>
  <c r="L109" i="31"/>
  <c r="L105" i="31"/>
  <c r="L127" i="31"/>
  <c r="K104" i="31"/>
  <c r="K126" i="31"/>
  <c r="K127" i="31"/>
  <c r="K105" i="31"/>
  <c r="I126" i="31"/>
  <c r="I104" i="31"/>
  <c r="H126" i="31"/>
  <c r="H104" i="31"/>
  <c r="J127" i="31"/>
  <c r="J105" i="31"/>
  <c r="J104" i="31"/>
  <c r="J126" i="31"/>
  <c r="G127" i="31"/>
  <c r="G105" i="31"/>
  <c r="L106" i="31"/>
  <c r="L128" i="31"/>
  <c r="L124" i="31"/>
  <c r="L102" i="31"/>
  <c r="L108" i="31"/>
  <c r="L130" i="31"/>
  <c r="K109" i="31"/>
  <c r="K131" i="31"/>
  <c r="K130" i="31"/>
  <c r="K108" i="31"/>
  <c r="I105" i="31"/>
  <c r="I127" i="31"/>
  <c r="I102" i="31"/>
  <c r="I124" i="31"/>
  <c r="H124" i="31"/>
  <c r="H102" i="31"/>
  <c r="J130" i="31"/>
  <c r="J108" i="31"/>
  <c r="G104" i="31"/>
  <c r="G126" i="31"/>
  <c r="F102" i="31"/>
  <c r="F124" i="31"/>
  <c r="L107" i="31"/>
  <c r="L129" i="31"/>
  <c r="L125" i="31"/>
  <c r="L103" i="31"/>
  <c r="E102" i="31"/>
  <c r="E124" i="31"/>
  <c r="K124" i="31"/>
  <c r="K102" i="31"/>
  <c r="K106" i="31"/>
  <c r="K128" i="31"/>
  <c r="I128" i="31"/>
  <c r="I106" i="31"/>
  <c r="I103" i="31"/>
  <c r="I125" i="31"/>
  <c r="H125" i="31"/>
  <c r="H103" i="31"/>
  <c r="J102" i="31"/>
  <c r="J124" i="31"/>
  <c r="J128" i="31"/>
  <c r="J106" i="31"/>
  <c r="G124" i="31"/>
  <c r="G102" i="31"/>
  <c r="F103" i="31"/>
  <c r="F125" i="31"/>
  <c r="L126" i="31"/>
  <c r="L104" i="31"/>
  <c r="L132" i="31"/>
  <c r="L110" i="31"/>
  <c r="E103" i="31"/>
  <c r="E125" i="31"/>
  <c r="K125" i="31"/>
  <c r="K103" i="31"/>
  <c r="K107" i="31"/>
  <c r="K129" i="31"/>
  <c r="I129" i="31"/>
  <c r="I107" i="31"/>
  <c r="H106" i="31"/>
  <c r="H128" i="31"/>
  <c r="H105" i="31"/>
  <c r="H127" i="31"/>
  <c r="J103" i="31"/>
  <c r="J125" i="31"/>
  <c r="J129" i="31"/>
  <c r="J107" i="31"/>
  <c r="G125" i="31"/>
  <c r="G103" i="31"/>
  <c r="F104" i="31"/>
  <c r="F126" i="31"/>
  <c r="J130" i="30"/>
  <c r="J108" i="30"/>
  <c r="H106" i="30"/>
  <c r="H128" i="30"/>
  <c r="H105" i="30"/>
  <c r="H127" i="30"/>
  <c r="I105" i="30"/>
  <c r="I127" i="30"/>
  <c r="I102" i="30"/>
  <c r="I124" i="30"/>
  <c r="L126" i="30"/>
  <c r="L104" i="30"/>
  <c r="L132" i="30"/>
  <c r="L110" i="30"/>
  <c r="K125" i="30"/>
  <c r="K103" i="30"/>
  <c r="K107" i="30"/>
  <c r="K129" i="30"/>
  <c r="G127" i="30"/>
  <c r="G105" i="30"/>
  <c r="J102" i="30"/>
  <c r="J124" i="30"/>
  <c r="J128" i="30"/>
  <c r="J106" i="30"/>
  <c r="H126" i="30"/>
  <c r="H104" i="30"/>
  <c r="I128" i="30"/>
  <c r="I106" i="30"/>
  <c r="I103" i="30"/>
  <c r="I125" i="30"/>
  <c r="L131" i="30"/>
  <c r="L109" i="30"/>
  <c r="L105" i="30"/>
  <c r="L127" i="30"/>
  <c r="K104" i="30"/>
  <c r="K126" i="30"/>
  <c r="K127" i="30"/>
  <c r="K105" i="30"/>
  <c r="G104" i="30"/>
  <c r="G126" i="30"/>
  <c r="F102" i="30"/>
  <c r="F124" i="30"/>
  <c r="J103" i="30"/>
  <c r="J125" i="30"/>
  <c r="J129" i="30"/>
  <c r="J107" i="30"/>
  <c r="H124" i="30"/>
  <c r="H102" i="30"/>
  <c r="E102" i="30"/>
  <c r="E124" i="30"/>
  <c r="I129" i="30"/>
  <c r="I107" i="30"/>
  <c r="L106" i="30"/>
  <c r="L128" i="30"/>
  <c r="L124" i="30"/>
  <c r="L102" i="30"/>
  <c r="L108" i="30"/>
  <c r="L130" i="30"/>
  <c r="K109" i="30"/>
  <c r="K131" i="30"/>
  <c r="K130" i="30"/>
  <c r="K108" i="30"/>
  <c r="G124" i="30"/>
  <c r="G102" i="30"/>
  <c r="F103" i="30"/>
  <c r="F125" i="30"/>
  <c r="J127" i="30"/>
  <c r="J105" i="30"/>
  <c r="J104" i="30"/>
  <c r="J126" i="30"/>
  <c r="H125" i="30"/>
  <c r="H103" i="30"/>
  <c r="E103" i="30"/>
  <c r="E125" i="30"/>
  <c r="I126" i="30"/>
  <c r="I104" i="30"/>
  <c r="L107" i="30"/>
  <c r="L129" i="30"/>
  <c r="L125" i="30"/>
  <c r="L103" i="30"/>
  <c r="K124" i="30"/>
  <c r="K102" i="30"/>
  <c r="K106" i="30"/>
  <c r="K128" i="30"/>
  <c r="G125" i="30"/>
  <c r="G103" i="30"/>
  <c r="F104" i="30"/>
  <c r="F126" i="30"/>
  <c r="K127" i="29"/>
  <c r="K105" i="29"/>
  <c r="L126" i="29"/>
  <c r="L104" i="29"/>
  <c r="H126" i="29"/>
  <c r="H104" i="29"/>
  <c r="G124" i="29"/>
  <c r="G102" i="29"/>
  <c r="K109" i="29"/>
  <c r="K131" i="29"/>
  <c r="E103" i="29"/>
  <c r="E125" i="29"/>
  <c r="L131" i="29"/>
  <c r="L109" i="29"/>
  <c r="L105" i="29"/>
  <c r="L127" i="29"/>
  <c r="H124" i="29"/>
  <c r="H102" i="29"/>
  <c r="G125" i="29"/>
  <c r="G103" i="29"/>
  <c r="K125" i="29"/>
  <c r="K103" i="29"/>
  <c r="K107" i="29"/>
  <c r="K129" i="29"/>
  <c r="L107" i="29"/>
  <c r="L129" i="29"/>
  <c r="L125" i="29"/>
  <c r="L103" i="29"/>
  <c r="H106" i="29"/>
  <c r="H128" i="29"/>
  <c r="H105" i="29"/>
  <c r="H127" i="29"/>
  <c r="I128" i="29"/>
  <c r="I106" i="29"/>
  <c r="I103" i="29"/>
  <c r="I125" i="29"/>
  <c r="J130" i="29"/>
  <c r="J108" i="29"/>
  <c r="G104" i="29"/>
  <c r="G126" i="29"/>
  <c r="K104" i="29"/>
  <c r="K126" i="29"/>
  <c r="E102" i="29"/>
  <c r="E124" i="29"/>
  <c r="L132" i="29"/>
  <c r="L110" i="29"/>
  <c r="I129" i="29"/>
  <c r="I107" i="29"/>
  <c r="J102" i="29"/>
  <c r="J124" i="29"/>
  <c r="J128" i="29"/>
  <c r="J106" i="29"/>
  <c r="F102" i="29"/>
  <c r="F124" i="29"/>
  <c r="K130" i="29"/>
  <c r="K108" i="29"/>
  <c r="I126" i="29"/>
  <c r="I104" i="29"/>
  <c r="J103" i="29"/>
  <c r="J125" i="29"/>
  <c r="J129" i="29"/>
  <c r="J107" i="29"/>
  <c r="F103" i="29"/>
  <c r="F125" i="29"/>
  <c r="K124" i="29"/>
  <c r="K102" i="29"/>
  <c r="K106" i="29"/>
  <c r="K128" i="29"/>
  <c r="L106" i="29"/>
  <c r="L128" i="29"/>
  <c r="L124" i="29"/>
  <c r="L102" i="29"/>
  <c r="L108" i="29"/>
  <c r="L130" i="29"/>
  <c r="H125" i="29"/>
  <c r="H103" i="29"/>
  <c r="I105" i="29"/>
  <c r="I127" i="29"/>
  <c r="I102" i="29"/>
  <c r="I124" i="29"/>
  <c r="J127" i="29"/>
  <c r="J105" i="29"/>
  <c r="J104" i="29"/>
  <c r="J126" i="29"/>
  <c r="G127" i="29"/>
  <c r="G105" i="29"/>
  <c r="F104" i="29"/>
  <c r="F126" i="29"/>
  <c r="L107" i="28"/>
  <c r="L129" i="28"/>
  <c r="L132" i="28"/>
  <c r="L110" i="28"/>
  <c r="F102" i="28"/>
  <c r="F124" i="28"/>
  <c r="K104" i="28"/>
  <c r="K126" i="28"/>
  <c r="K102" i="28"/>
  <c r="K124" i="28"/>
  <c r="H126" i="28"/>
  <c r="H104" i="28"/>
  <c r="H105" i="28"/>
  <c r="H127" i="28"/>
  <c r="J103" i="28"/>
  <c r="J125" i="28"/>
  <c r="J127" i="28"/>
  <c r="J105" i="28"/>
  <c r="I126" i="28"/>
  <c r="I104" i="28"/>
  <c r="G124" i="28"/>
  <c r="G102" i="28"/>
  <c r="L104" i="28"/>
  <c r="L126" i="28"/>
  <c r="L131" i="28"/>
  <c r="L109" i="28"/>
  <c r="F103" i="28"/>
  <c r="F125" i="28"/>
  <c r="K109" i="28"/>
  <c r="K131" i="28"/>
  <c r="K103" i="28"/>
  <c r="K125" i="28"/>
  <c r="H124" i="28"/>
  <c r="H102" i="28"/>
  <c r="E102" i="28"/>
  <c r="E124" i="28"/>
  <c r="J108" i="28"/>
  <c r="J130" i="28"/>
  <c r="J104" i="28"/>
  <c r="J126" i="28"/>
  <c r="I129" i="28"/>
  <c r="I107" i="28"/>
  <c r="G125" i="28"/>
  <c r="G103" i="28"/>
  <c r="L124" i="28"/>
  <c r="L102" i="28"/>
  <c r="L105" i="28"/>
  <c r="L127" i="28"/>
  <c r="F104" i="28"/>
  <c r="F126" i="28"/>
  <c r="K127" i="28"/>
  <c r="K105" i="28"/>
  <c r="K106" i="28"/>
  <c r="K128" i="28"/>
  <c r="H125" i="28"/>
  <c r="H103" i="28"/>
  <c r="E103" i="28"/>
  <c r="E125" i="28"/>
  <c r="J128" i="28"/>
  <c r="J106" i="28"/>
  <c r="I105" i="28"/>
  <c r="I127" i="28"/>
  <c r="I102" i="28"/>
  <c r="I124" i="28"/>
  <c r="G127" i="28"/>
  <c r="G105" i="28"/>
  <c r="L106" i="28"/>
  <c r="L128" i="28"/>
  <c r="L125" i="28"/>
  <c r="L103" i="28"/>
  <c r="L108" i="28"/>
  <c r="L130" i="28"/>
  <c r="D124" i="28"/>
  <c r="D102" i="28"/>
  <c r="K130" i="28"/>
  <c r="K108" i="28"/>
  <c r="K129" i="28"/>
  <c r="K107" i="28"/>
  <c r="H106" i="28"/>
  <c r="H128" i="28"/>
  <c r="J102" i="28"/>
  <c r="J124" i="28"/>
  <c r="J129" i="28"/>
  <c r="J107" i="28"/>
  <c r="I106" i="28"/>
  <c r="I128" i="28"/>
  <c r="I103" i="28"/>
  <c r="I125" i="28"/>
  <c r="G104" i="28"/>
  <c r="G126" i="28"/>
  <c r="K125" i="27"/>
  <c r="K103" i="27"/>
  <c r="G127" i="27"/>
  <c r="G105" i="27"/>
  <c r="L132" i="27"/>
  <c r="L110" i="27"/>
  <c r="J127" i="27"/>
  <c r="J105" i="27"/>
  <c r="H125" i="27"/>
  <c r="H103" i="27"/>
  <c r="I105" i="27"/>
  <c r="I127" i="27"/>
  <c r="K104" i="27"/>
  <c r="K126" i="27"/>
  <c r="K127" i="27"/>
  <c r="K105" i="27"/>
  <c r="G104" i="27"/>
  <c r="G126" i="27"/>
  <c r="L131" i="27"/>
  <c r="L109" i="27"/>
  <c r="L105" i="27"/>
  <c r="L127" i="27"/>
  <c r="F104" i="27"/>
  <c r="F126" i="27"/>
  <c r="J130" i="27"/>
  <c r="J108" i="27"/>
  <c r="H106" i="27"/>
  <c r="H128" i="27"/>
  <c r="H105" i="27"/>
  <c r="H127" i="27"/>
  <c r="I128" i="27"/>
  <c r="I106" i="27"/>
  <c r="I103" i="27"/>
  <c r="I125" i="27"/>
  <c r="K109" i="27"/>
  <c r="K131" i="27"/>
  <c r="K130" i="27"/>
  <c r="K108" i="27"/>
  <c r="G124" i="27"/>
  <c r="G102" i="27"/>
  <c r="L106" i="27"/>
  <c r="L128" i="27"/>
  <c r="L124" i="27"/>
  <c r="L102" i="27"/>
  <c r="L108" i="27"/>
  <c r="L130" i="27"/>
  <c r="J102" i="27"/>
  <c r="J124" i="27"/>
  <c r="J128" i="27"/>
  <c r="J106" i="27"/>
  <c r="H126" i="27"/>
  <c r="H104" i="27"/>
  <c r="E102" i="27"/>
  <c r="E124" i="27"/>
  <c r="I129" i="27"/>
  <c r="I107" i="27"/>
  <c r="K107" i="27"/>
  <c r="K129" i="27"/>
  <c r="L126" i="27"/>
  <c r="L104" i="27"/>
  <c r="F103" i="27"/>
  <c r="F125" i="27"/>
  <c r="J104" i="27"/>
  <c r="J126" i="27"/>
  <c r="I102" i="27"/>
  <c r="I124" i="27"/>
  <c r="K124" i="27"/>
  <c r="K102" i="27"/>
  <c r="K106" i="27"/>
  <c r="K128" i="27"/>
  <c r="G125" i="27"/>
  <c r="G103" i="27"/>
  <c r="L107" i="27"/>
  <c r="L129" i="27"/>
  <c r="L125" i="27"/>
  <c r="L103" i="27"/>
  <c r="F102" i="27"/>
  <c r="F124" i="27"/>
  <c r="J103" i="27"/>
  <c r="J125" i="27"/>
  <c r="J129" i="27"/>
  <c r="J107" i="27"/>
  <c r="H124" i="27"/>
  <c r="H102" i="27"/>
  <c r="E103" i="27"/>
  <c r="E125" i="27"/>
  <c r="I126" i="27"/>
  <c r="I104" i="27"/>
  <c r="P65" i="34"/>
  <c r="M65" i="34" s="1"/>
  <c r="N65" i="34" s="1"/>
  <c r="P64" i="34"/>
  <c r="M64" i="34" s="1"/>
  <c r="N64" i="34" s="1"/>
  <c r="P63" i="34"/>
  <c r="M63" i="34" s="1"/>
  <c r="N63" i="34" s="1"/>
  <c r="P62" i="34"/>
  <c r="M62" i="34" s="1"/>
  <c r="N62" i="34" s="1"/>
  <c r="P61" i="34"/>
  <c r="M61" i="34" s="1"/>
  <c r="N61" i="34" s="1"/>
  <c r="P60" i="34"/>
  <c r="M60" i="34" s="1"/>
  <c r="N60" i="34" s="1"/>
  <c r="P59" i="34"/>
  <c r="M59" i="34" s="1"/>
  <c r="N59" i="34" s="1"/>
  <c r="P58" i="34"/>
  <c r="M58" i="34" s="1"/>
  <c r="N58" i="34" s="1"/>
  <c r="P57" i="34"/>
  <c r="M57" i="34" s="1"/>
  <c r="N57" i="34" s="1"/>
  <c r="P56" i="34"/>
  <c r="M56" i="34" s="1"/>
  <c r="N56" i="34" s="1"/>
  <c r="P55" i="34"/>
  <c r="M55" i="34" s="1"/>
  <c r="N55" i="34" s="1"/>
  <c r="P54" i="34"/>
  <c r="M54" i="34" s="1"/>
  <c r="N54" i="34" s="1"/>
  <c r="P53" i="34"/>
  <c r="M53" i="34" s="1"/>
  <c r="N53" i="34" s="1"/>
  <c r="P52" i="34"/>
  <c r="M52" i="34" s="1"/>
  <c r="N52" i="34" s="1"/>
  <c r="P51" i="34"/>
  <c r="M51" i="34" s="1"/>
  <c r="N51" i="34" s="1"/>
  <c r="P50" i="34"/>
  <c r="M50" i="34" s="1"/>
  <c r="N50" i="34" s="1"/>
  <c r="P49" i="34"/>
  <c r="M49" i="34" s="1"/>
  <c r="N49" i="34" s="1"/>
  <c r="P48" i="34"/>
  <c r="M48" i="34" s="1"/>
  <c r="N48" i="34" s="1"/>
  <c r="P47" i="34"/>
  <c r="M47" i="34" s="1"/>
  <c r="N47" i="34" s="1"/>
  <c r="P46" i="34"/>
  <c r="M46" i="34" s="1"/>
  <c r="N46" i="34" s="1"/>
  <c r="P45" i="34"/>
  <c r="M45" i="34" s="1"/>
  <c r="N45" i="34" s="1"/>
  <c r="P44" i="34"/>
  <c r="M44" i="34" s="1"/>
  <c r="N44" i="34" s="1"/>
  <c r="P43" i="34"/>
  <c r="M43" i="34" s="1"/>
  <c r="N43" i="34" s="1"/>
  <c r="P42" i="34"/>
  <c r="M42" i="34" s="1"/>
  <c r="N42" i="34" s="1"/>
  <c r="P41" i="34"/>
  <c r="M41" i="34" s="1"/>
  <c r="N41" i="34" s="1"/>
  <c r="P40" i="34"/>
  <c r="M40" i="34" s="1"/>
  <c r="N40" i="34" s="1"/>
  <c r="P39" i="34"/>
  <c r="M39" i="34" s="1"/>
  <c r="N39" i="34" s="1"/>
  <c r="P38" i="34"/>
  <c r="M38" i="34" s="1"/>
  <c r="N38" i="34" s="1"/>
  <c r="P37" i="34"/>
  <c r="M37" i="34" s="1"/>
  <c r="N37" i="34" s="1"/>
  <c r="P36" i="34"/>
  <c r="M36" i="34" s="1"/>
  <c r="N36" i="34" s="1"/>
  <c r="P35" i="34"/>
  <c r="M35" i="34" s="1"/>
  <c r="N35" i="34" s="1"/>
  <c r="P34" i="34"/>
  <c r="M34" i="34" s="1"/>
  <c r="N34" i="34" s="1"/>
  <c r="P33" i="34"/>
  <c r="M33" i="34" s="1"/>
  <c r="N33" i="34" s="1"/>
  <c r="P32" i="34"/>
  <c r="M32" i="34" s="1"/>
  <c r="N32" i="34" s="1"/>
  <c r="P31" i="34"/>
  <c r="M31" i="34" s="1"/>
  <c r="N31" i="34" s="1"/>
  <c r="P30" i="34"/>
  <c r="M30" i="34" s="1"/>
  <c r="N30" i="34" s="1"/>
  <c r="P29" i="34"/>
  <c r="M29" i="34" s="1"/>
  <c r="N29" i="34" s="1"/>
  <c r="P28" i="34"/>
  <c r="M28" i="34" s="1"/>
  <c r="N28" i="34" s="1"/>
  <c r="P27" i="34"/>
  <c r="M27" i="34" s="1"/>
  <c r="N27" i="34" s="1"/>
  <c r="P26" i="34"/>
  <c r="M26" i="34" s="1"/>
  <c r="N26" i="34" s="1"/>
  <c r="P25" i="34"/>
  <c r="M25" i="34" s="1"/>
  <c r="N25" i="34" s="1"/>
  <c r="P24" i="34"/>
  <c r="M24" i="34" s="1"/>
  <c r="N24" i="34" s="1"/>
  <c r="P23" i="34"/>
  <c r="M23" i="34" s="1"/>
  <c r="N23" i="34" s="1"/>
  <c r="P22" i="34"/>
  <c r="M22" i="34" s="1"/>
  <c r="N22" i="34" s="1"/>
  <c r="P21" i="34"/>
  <c r="M21" i="34" s="1"/>
  <c r="N21" i="34" s="1"/>
  <c r="P65" i="33"/>
  <c r="M65" i="33" s="1"/>
  <c r="N65" i="33" s="1"/>
  <c r="P64" i="33"/>
  <c r="M64" i="33" s="1"/>
  <c r="N64" i="33" s="1"/>
  <c r="P63" i="33"/>
  <c r="M63" i="33" s="1"/>
  <c r="N63" i="33" s="1"/>
  <c r="P62" i="33"/>
  <c r="M62" i="33" s="1"/>
  <c r="N62" i="33" s="1"/>
  <c r="P61" i="33"/>
  <c r="M61" i="33" s="1"/>
  <c r="N61" i="33" s="1"/>
  <c r="P60" i="33"/>
  <c r="M60" i="33" s="1"/>
  <c r="N60" i="33" s="1"/>
  <c r="P59" i="33"/>
  <c r="M59" i="33" s="1"/>
  <c r="N59" i="33" s="1"/>
  <c r="P58" i="33"/>
  <c r="M58" i="33" s="1"/>
  <c r="N58" i="33" s="1"/>
  <c r="P57" i="33"/>
  <c r="M57" i="33" s="1"/>
  <c r="N57" i="33" s="1"/>
  <c r="P56" i="33"/>
  <c r="M56" i="33" s="1"/>
  <c r="N56" i="33" s="1"/>
  <c r="P55" i="33"/>
  <c r="M55" i="33" s="1"/>
  <c r="N55" i="33" s="1"/>
  <c r="P54" i="33"/>
  <c r="M54" i="33" s="1"/>
  <c r="N54" i="33" s="1"/>
  <c r="P53" i="33"/>
  <c r="M53" i="33" s="1"/>
  <c r="N53" i="33" s="1"/>
  <c r="P52" i="33"/>
  <c r="M52" i="33" s="1"/>
  <c r="N52" i="33" s="1"/>
  <c r="P51" i="33"/>
  <c r="M51" i="33" s="1"/>
  <c r="N51" i="33" s="1"/>
  <c r="P50" i="33"/>
  <c r="M50" i="33" s="1"/>
  <c r="N50" i="33" s="1"/>
  <c r="P49" i="33"/>
  <c r="M49" i="33" s="1"/>
  <c r="N49" i="33" s="1"/>
  <c r="P48" i="33"/>
  <c r="M48" i="33" s="1"/>
  <c r="N48" i="33" s="1"/>
  <c r="P47" i="33"/>
  <c r="M47" i="33" s="1"/>
  <c r="N47" i="33" s="1"/>
  <c r="P46" i="33"/>
  <c r="M46" i="33" s="1"/>
  <c r="N46" i="33" s="1"/>
  <c r="P45" i="33"/>
  <c r="M45" i="33" s="1"/>
  <c r="N45" i="33" s="1"/>
  <c r="P44" i="33"/>
  <c r="M44" i="33" s="1"/>
  <c r="N44" i="33" s="1"/>
  <c r="P43" i="33"/>
  <c r="M43" i="33" s="1"/>
  <c r="N43" i="33" s="1"/>
  <c r="P42" i="33"/>
  <c r="M42" i="33" s="1"/>
  <c r="N42" i="33" s="1"/>
  <c r="P41" i="33"/>
  <c r="M41" i="33" s="1"/>
  <c r="N41" i="33" s="1"/>
  <c r="P40" i="33"/>
  <c r="M40" i="33" s="1"/>
  <c r="N40" i="33" s="1"/>
  <c r="P39" i="33"/>
  <c r="M39" i="33" s="1"/>
  <c r="N39" i="33" s="1"/>
  <c r="P38" i="33"/>
  <c r="M38" i="33" s="1"/>
  <c r="N38" i="33" s="1"/>
  <c r="P37" i="33"/>
  <c r="M37" i="33" s="1"/>
  <c r="N37" i="33" s="1"/>
  <c r="P36" i="33"/>
  <c r="M36" i="33" s="1"/>
  <c r="N36" i="33" s="1"/>
  <c r="P35" i="33"/>
  <c r="M35" i="33" s="1"/>
  <c r="N35" i="33" s="1"/>
  <c r="P34" i="33"/>
  <c r="M34" i="33" s="1"/>
  <c r="N34" i="33" s="1"/>
  <c r="P33" i="33"/>
  <c r="M33" i="33" s="1"/>
  <c r="N33" i="33" s="1"/>
  <c r="P32" i="33"/>
  <c r="M32" i="33" s="1"/>
  <c r="N32" i="33" s="1"/>
  <c r="P31" i="33"/>
  <c r="M31" i="33" s="1"/>
  <c r="N31" i="33" s="1"/>
  <c r="P30" i="33"/>
  <c r="M30" i="33" s="1"/>
  <c r="N30" i="33" s="1"/>
  <c r="P29" i="33"/>
  <c r="M29" i="33" s="1"/>
  <c r="N29" i="33" s="1"/>
  <c r="P28" i="33"/>
  <c r="M28" i="33" s="1"/>
  <c r="N28" i="33" s="1"/>
  <c r="P27" i="33"/>
  <c r="M27" i="33" s="1"/>
  <c r="N27" i="33" s="1"/>
  <c r="P26" i="33"/>
  <c r="M26" i="33" s="1"/>
  <c r="N26" i="33" s="1"/>
  <c r="P25" i="33"/>
  <c r="M25" i="33" s="1"/>
  <c r="N25" i="33" s="1"/>
  <c r="P24" i="33"/>
  <c r="M24" i="33" s="1"/>
  <c r="N24" i="33" s="1"/>
  <c r="P23" i="33"/>
  <c r="M23" i="33" s="1"/>
  <c r="N23" i="33" s="1"/>
  <c r="P22" i="33"/>
  <c r="M22" i="33" s="1"/>
  <c r="N22" i="33" s="1"/>
  <c r="P21" i="33"/>
  <c r="M21" i="33" s="1"/>
  <c r="N21" i="33" s="1"/>
  <c r="P65" i="32"/>
  <c r="M65" i="32" s="1"/>
  <c r="N65" i="32" s="1"/>
  <c r="P64" i="32"/>
  <c r="M64" i="32" s="1"/>
  <c r="N64" i="32" s="1"/>
  <c r="P63" i="32"/>
  <c r="M63" i="32" s="1"/>
  <c r="N63" i="32" s="1"/>
  <c r="P62" i="32"/>
  <c r="M62" i="32" s="1"/>
  <c r="N62" i="32" s="1"/>
  <c r="P61" i="32"/>
  <c r="M61" i="32" s="1"/>
  <c r="N61" i="32" s="1"/>
  <c r="P60" i="32"/>
  <c r="M60" i="32" s="1"/>
  <c r="N60" i="32" s="1"/>
  <c r="P59" i="32"/>
  <c r="M59" i="32" s="1"/>
  <c r="N59" i="32" s="1"/>
  <c r="P58" i="32"/>
  <c r="M58" i="32" s="1"/>
  <c r="N58" i="32" s="1"/>
  <c r="P57" i="32"/>
  <c r="M57" i="32" s="1"/>
  <c r="N57" i="32" s="1"/>
  <c r="P56" i="32"/>
  <c r="M56" i="32" s="1"/>
  <c r="N56" i="32" s="1"/>
  <c r="P55" i="32"/>
  <c r="M55" i="32" s="1"/>
  <c r="N55" i="32" s="1"/>
  <c r="P54" i="32"/>
  <c r="M54" i="32" s="1"/>
  <c r="N54" i="32" s="1"/>
  <c r="P53" i="32"/>
  <c r="M53" i="32" s="1"/>
  <c r="N53" i="32" s="1"/>
  <c r="P52" i="32"/>
  <c r="M52" i="32" s="1"/>
  <c r="N52" i="32" s="1"/>
  <c r="P51" i="32"/>
  <c r="M51" i="32" s="1"/>
  <c r="N51" i="32" s="1"/>
  <c r="P50" i="32"/>
  <c r="M50" i="32" s="1"/>
  <c r="N50" i="32" s="1"/>
  <c r="P49" i="32"/>
  <c r="M49" i="32" s="1"/>
  <c r="N49" i="32" s="1"/>
  <c r="P48" i="32"/>
  <c r="M48" i="32" s="1"/>
  <c r="N48" i="32" s="1"/>
  <c r="P47" i="32"/>
  <c r="M47" i="32" s="1"/>
  <c r="N47" i="32" s="1"/>
  <c r="P46" i="32"/>
  <c r="M46" i="32" s="1"/>
  <c r="N46" i="32" s="1"/>
  <c r="P45" i="32"/>
  <c r="M45" i="32" s="1"/>
  <c r="N45" i="32" s="1"/>
  <c r="P44" i="32"/>
  <c r="M44" i="32" s="1"/>
  <c r="N44" i="32" s="1"/>
  <c r="P43" i="32"/>
  <c r="M43" i="32" s="1"/>
  <c r="N43" i="32" s="1"/>
  <c r="P42" i="32"/>
  <c r="M42" i="32" s="1"/>
  <c r="N42" i="32" s="1"/>
  <c r="P41" i="32"/>
  <c r="M41" i="32" s="1"/>
  <c r="N41" i="32" s="1"/>
  <c r="P40" i="32"/>
  <c r="M40" i="32" s="1"/>
  <c r="N40" i="32" s="1"/>
  <c r="P39" i="32"/>
  <c r="M39" i="32" s="1"/>
  <c r="N39" i="32" s="1"/>
  <c r="P38" i="32"/>
  <c r="M38" i="32" s="1"/>
  <c r="N38" i="32" s="1"/>
  <c r="P37" i="32"/>
  <c r="M37" i="32" s="1"/>
  <c r="N37" i="32" s="1"/>
  <c r="P36" i="32"/>
  <c r="M36" i="32" s="1"/>
  <c r="N36" i="32" s="1"/>
  <c r="P35" i="32"/>
  <c r="M35" i="32" s="1"/>
  <c r="N35" i="32" s="1"/>
  <c r="P34" i="32"/>
  <c r="M34" i="32" s="1"/>
  <c r="N34" i="32" s="1"/>
  <c r="P33" i="32"/>
  <c r="M33" i="32" s="1"/>
  <c r="N33" i="32" s="1"/>
  <c r="P32" i="32"/>
  <c r="M32" i="32" s="1"/>
  <c r="N32" i="32" s="1"/>
  <c r="P31" i="32"/>
  <c r="M31" i="32" s="1"/>
  <c r="N31" i="32" s="1"/>
  <c r="P30" i="32"/>
  <c r="M30" i="32" s="1"/>
  <c r="N30" i="32" s="1"/>
  <c r="P29" i="32"/>
  <c r="M29" i="32" s="1"/>
  <c r="N29" i="32" s="1"/>
  <c r="P28" i="32"/>
  <c r="M28" i="32" s="1"/>
  <c r="N28" i="32" s="1"/>
  <c r="P27" i="32"/>
  <c r="M27" i="32" s="1"/>
  <c r="N27" i="32" s="1"/>
  <c r="P26" i="32"/>
  <c r="M26" i="32" s="1"/>
  <c r="N26" i="32" s="1"/>
  <c r="P25" i="32"/>
  <c r="M25" i="32" s="1"/>
  <c r="N25" i="32" s="1"/>
  <c r="P24" i="32"/>
  <c r="M24" i="32" s="1"/>
  <c r="N24" i="32" s="1"/>
  <c r="P23" i="32"/>
  <c r="M23" i="32" s="1"/>
  <c r="N23" i="32" s="1"/>
  <c r="P22" i="32"/>
  <c r="M22" i="32" s="1"/>
  <c r="N22" i="32" s="1"/>
  <c r="P21" i="32"/>
  <c r="M21" i="32" s="1"/>
  <c r="N21" i="32" s="1"/>
  <c r="P65" i="31"/>
  <c r="M65" i="31" s="1"/>
  <c r="N65" i="31" s="1"/>
  <c r="P64" i="31"/>
  <c r="M64" i="31" s="1"/>
  <c r="N64" i="31" s="1"/>
  <c r="P63" i="31"/>
  <c r="M63" i="31" s="1"/>
  <c r="N63" i="31" s="1"/>
  <c r="P62" i="31"/>
  <c r="M62" i="31" s="1"/>
  <c r="N62" i="31" s="1"/>
  <c r="P61" i="31"/>
  <c r="M61" i="31" s="1"/>
  <c r="N61" i="31" s="1"/>
  <c r="P60" i="31"/>
  <c r="M60" i="31" s="1"/>
  <c r="N60" i="31" s="1"/>
  <c r="P59" i="31"/>
  <c r="M59" i="31" s="1"/>
  <c r="N59" i="31" s="1"/>
  <c r="P58" i="31"/>
  <c r="M58" i="31" s="1"/>
  <c r="N58" i="31" s="1"/>
  <c r="P57" i="31"/>
  <c r="M57" i="31" s="1"/>
  <c r="N57" i="31" s="1"/>
  <c r="P56" i="31"/>
  <c r="M56" i="31" s="1"/>
  <c r="N56" i="31" s="1"/>
  <c r="P55" i="31"/>
  <c r="M55" i="31" s="1"/>
  <c r="N55" i="31" s="1"/>
  <c r="P54" i="31"/>
  <c r="M54" i="31" s="1"/>
  <c r="N54" i="31" s="1"/>
  <c r="P53" i="31"/>
  <c r="M53" i="31" s="1"/>
  <c r="N53" i="31" s="1"/>
  <c r="P52" i="31"/>
  <c r="M52" i="31" s="1"/>
  <c r="N52" i="31" s="1"/>
  <c r="P51" i="31"/>
  <c r="M51" i="31" s="1"/>
  <c r="N51" i="31" s="1"/>
  <c r="P50" i="31"/>
  <c r="M50" i="31" s="1"/>
  <c r="N50" i="31" s="1"/>
  <c r="P49" i="31"/>
  <c r="M49" i="31" s="1"/>
  <c r="N49" i="31" s="1"/>
  <c r="P48" i="31"/>
  <c r="M48" i="31" s="1"/>
  <c r="N48" i="31" s="1"/>
  <c r="P47" i="31"/>
  <c r="M47" i="31" s="1"/>
  <c r="N47" i="31" s="1"/>
  <c r="P46" i="31"/>
  <c r="M46" i="31" s="1"/>
  <c r="N46" i="31" s="1"/>
  <c r="P45" i="31"/>
  <c r="M45" i="31" s="1"/>
  <c r="N45" i="31" s="1"/>
  <c r="P44" i="31"/>
  <c r="M44" i="31" s="1"/>
  <c r="N44" i="31" s="1"/>
  <c r="P43" i="31"/>
  <c r="M43" i="31" s="1"/>
  <c r="N43" i="31" s="1"/>
  <c r="P42" i="31"/>
  <c r="M42" i="31" s="1"/>
  <c r="N42" i="31" s="1"/>
  <c r="P41" i="31"/>
  <c r="M41" i="31" s="1"/>
  <c r="N41" i="31" s="1"/>
  <c r="P40" i="31"/>
  <c r="M40" i="31" s="1"/>
  <c r="N40" i="31" s="1"/>
  <c r="P39" i="31"/>
  <c r="M39" i="31" s="1"/>
  <c r="N39" i="31" s="1"/>
  <c r="P38" i="31"/>
  <c r="M38" i="31" s="1"/>
  <c r="N38" i="31" s="1"/>
  <c r="P37" i="31"/>
  <c r="M37" i="31" s="1"/>
  <c r="N37" i="31" s="1"/>
  <c r="P36" i="31"/>
  <c r="M36" i="31" s="1"/>
  <c r="N36" i="31" s="1"/>
  <c r="P35" i="31"/>
  <c r="M35" i="31" s="1"/>
  <c r="N35" i="31" s="1"/>
  <c r="P34" i="31"/>
  <c r="M34" i="31" s="1"/>
  <c r="N34" i="31" s="1"/>
  <c r="P33" i="31"/>
  <c r="M33" i="31" s="1"/>
  <c r="N33" i="31" s="1"/>
  <c r="P32" i="31"/>
  <c r="M32" i="31" s="1"/>
  <c r="N32" i="31" s="1"/>
  <c r="P31" i="31"/>
  <c r="M31" i="31" s="1"/>
  <c r="N31" i="31" s="1"/>
  <c r="P30" i="31"/>
  <c r="M30" i="31" s="1"/>
  <c r="N30" i="31" s="1"/>
  <c r="P29" i="31"/>
  <c r="M29" i="31" s="1"/>
  <c r="N29" i="31" s="1"/>
  <c r="P28" i="31"/>
  <c r="M28" i="31" s="1"/>
  <c r="N28" i="31" s="1"/>
  <c r="P27" i="31"/>
  <c r="M27" i="31" s="1"/>
  <c r="N27" i="31" s="1"/>
  <c r="P26" i="31"/>
  <c r="M26" i="31" s="1"/>
  <c r="N26" i="31" s="1"/>
  <c r="P25" i="31"/>
  <c r="M25" i="31" s="1"/>
  <c r="N25" i="31" s="1"/>
  <c r="P24" i="31"/>
  <c r="M24" i="31" s="1"/>
  <c r="N24" i="31" s="1"/>
  <c r="P23" i="31"/>
  <c r="M23" i="31" s="1"/>
  <c r="N23" i="31" s="1"/>
  <c r="P22" i="31"/>
  <c r="M22" i="31" s="1"/>
  <c r="N22" i="31" s="1"/>
  <c r="P21" i="31"/>
  <c r="M21" i="31" s="1"/>
  <c r="N21" i="31" s="1"/>
  <c r="P65" i="30"/>
  <c r="M65" i="30" s="1"/>
  <c r="N65" i="30" s="1"/>
  <c r="P64" i="30"/>
  <c r="M64" i="30" s="1"/>
  <c r="N64" i="30" s="1"/>
  <c r="P63" i="30"/>
  <c r="M63" i="30" s="1"/>
  <c r="N63" i="30" s="1"/>
  <c r="P62" i="30"/>
  <c r="M62" i="30" s="1"/>
  <c r="N62" i="30" s="1"/>
  <c r="P61" i="30"/>
  <c r="M61" i="30" s="1"/>
  <c r="N61" i="30" s="1"/>
  <c r="P60" i="30"/>
  <c r="M60" i="30" s="1"/>
  <c r="N60" i="30" s="1"/>
  <c r="P59" i="30"/>
  <c r="M59" i="30" s="1"/>
  <c r="N59" i="30" s="1"/>
  <c r="P58" i="30"/>
  <c r="M58" i="30" s="1"/>
  <c r="N58" i="30" s="1"/>
  <c r="P57" i="30"/>
  <c r="M57" i="30" s="1"/>
  <c r="N57" i="30" s="1"/>
  <c r="P56" i="30"/>
  <c r="M56" i="30" s="1"/>
  <c r="N56" i="30" s="1"/>
  <c r="P55" i="30"/>
  <c r="M55" i="30" s="1"/>
  <c r="N55" i="30" s="1"/>
  <c r="P54" i="30"/>
  <c r="M54" i="30" s="1"/>
  <c r="N54" i="30" s="1"/>
  <c r="P53" i="30"/>
  <c r="M53" i="30" s="1"/>
  <c r="N53" i="30" s="1"/>
  <c r="P52" i="30"/>
  <c r="M52" i="30" s="1"/>
  <c r="N52" i="30" s="1"/>
  <c r="P51" i="30"/>
  <c r="M51" i="30" s="1"/>
  <c r="N51" i="30" s="1"/>
  <c r="P50" i="30"/>
  <c r="M50" i="30" s="1"/>
  <c r="N50" i="30" s="1"/>
  <c r="P49" i="30"/>
  <c r="M49" i="30" s="1"/>
  <c r="N49" i="30" s="1"/>
  <c r="P48" i="30"/>
  <c r="M48" i="30" s="1"/>
  <c r="N48" i="30" s="1"/>
  <c r="P47" i="30"/>
  <c r="M47" i="30" s="1"/>
  <c r="N47" i="30" s="1"/>
  <c r="P46" i="30"/>
  <c r="M46" i="30" s="1"/>
  <c r="N46" i="30" s="1"/>
  <c r="P45" i="30"/>
  <c r="M45" i="30" s="1"/>
  <c r="N45" i="30" s="1"/>
  <c r="P44" i="30"/>
  <c r="M44" i="30" s="1"/>
  <c r="N44" i="30" s="1"/>
  <c r="P43" i="30"/>
  <c r="M43" i="30" s="1"/>
  <c r="N43" i="30" s="1"/>
  <c r="P42" i="30"/>
  <c r="M42" i="30" s="1"/>
  <c r="N42" i="30" s="1"/>
  <c r="P41" i="30"/>
  <c r="M41" i="30" s="1"/>
  <c r="N41" i="30" s="1"/>
  <c r="P40" i="30"/>
  <c r="M40" i="30" s="1"/>
  <c r="N40" i="30" s="1"/>
  <c r="P39" i="30"/>
  <c r="M39" i="30" s="1"/>
  <c r="N39" i="30" s="1"/>
  <c r="P38" i="30"/>
  <c r="M38" i="30" s="1"/>
  <c r="N38" i="30" s="1"/>
  <c r="P37" i="30"/>
  <c r="M37" i="30" s="1"/>
  <c r="N37" i="30" s="1"/>
  <c r="P36" i="30"/>
  <c r="M36" i="30" s="1"/>
  <c r="N36" i="30" s="1"/>
  <c r="P35" i="30"/>
  <c r="M35" i="30" s="1"/>
  <c r="N35" i="30" s="1"/>
  <c r="P34" i="30"/>
  <c r="M34" i="30" s="1"/>
  <c r="N34" i="30" s="1"/>
  <c r="P33" i="30"/>
  <c r="M33" i="30" s="1"/>
  <c r="N33" i="30" s="1"/>
  <c r="P32" i="30"/>
  <c r="M32" i="30" s="1"/>
  <c r="N32" i="30" s="1"/>
  <c r="P31" i="30"/>
  <c r="M31" i="30" s="1"/>
  <c r="N31" i="30" s="1"/>
  <c r="P30" i="30"/>
  <c r="M30" i="30" s="1"/>
  <c r="N30" i="30" s="1"/>
  <c r="P29" i="30"/>
  <c r="M29" i="30" s="1"/>
  <c r="N29" i="30" s="1"/>
  <c r="P28" i="30"/>
  <c r="M28" i="30" s="1"/>
  <c r="N28" i="30" s="1"/>
  <c r="P27" i="30"/>
  <c r="M27" i="30" s="1"/>
  <c r="N27" i="30" s="1"/>
  <c r="P26" i="30"/>
  <c r="M26" i="30" s="1"/>
  <c r="N26" i="30" s="1"/>
  <c r="P25" i="30"/>
  <c r="M25" i="30" s="1"/>
  <c r="N25" i="30" s="1"/>
  <c r="P24" i="30"/>
  <c r="M24" i="30" s="1"/>
  <c r="N24" i="30" s="1"/>
  <c r="P23" i="30"/>
  <c r="M23" i="30" s="1"/>
  <c r="N23" i="30" s="1"/>
  <c r="P22" i="30"/>
  <c r="M22" i="30" s="1"/>
  <c r="N22" i="30" s="1"/>
  <c r="P21" i="30"/>
  <c r="M21" i="30" s="1"/>
  <c r="N21" i="30" s="1"/>
  <c r="P65" i="29"/>
  <c r="M65" i="29" s="1"/>
  <c r="N65" i="29" s="1"/>
  <c r="P64" i="29"/>
  <c r="M64" i="29" s="1"/>
  <c r="N64" i="29" s="1"/>
  <c r="P63" i="29"/>
  <c r="M63" i="29" s="1"/>
  <c r="N63" i="29" s="1"/>
  <c r="P62" i="29"/>
  <c r="M62" i="29" s="1"/>
  <c r="N62" i="29" s="1"/>
  <c r="P61" i="29"/>
  <c r="M61" i="29" s="1"/>
  <c r="N61" i="29" s="1"/>
  <c r="P60" i="29"/>
  <c r="M60" i="29" s="1"/>
  <c r="N60" i="29" s="1"/>
  <c r="P59" i="29"/>
  <c r="M59" i="29" s="1"/>
  <c r="N59" i="29" s="1"/>
  <c r="P58" i="29"/>
  <c r="M58" i="29" s="1"/>
  <c r="N58" i="29" s="1"/>
  <c r="P57" i="29"/>
  <c r="M57" i="29" s="1"/>
  <c r="N57" i="29" s="1"/>
  <c r="P56" i="29"/>
  <c r="M56" i="29" s="1"/>
  <c r="N56" i="29" s="1"/>
  <c r="P55" i="29"/>
  <c r="M55" i="29" s="1"/>
  <c r="N55" i="29" s="1"/>
  <c r="P54" i="29"/>
  <c r="M54" i="29" s="1"/>
  <c r="N54" i="29" s="1"/>
  <c r="P53" i="29"/>
  <c r="M53" i="29" s="1"/>
  <c r="N53" i="29" s="1"/>
  <c r="P52" i="29"/>
  <c r="M52" i="29" s="1"/>
  <c r="N52" i="29" s="1"/>
  <c r="P51" i="29"/>
  <c r="M51" i="29" s="1"/>
  <c r="N51" i="29" s="1"/>
  <c r="P50" i="29"/>
  <c r="M50" i="29" s="1"/>
  <c r="N50" i="29" s="1"/>
  <c r="P49" i="29"/>
  <c r="M49" i="29" s="1"/>
  <c r="N49" i="29" s="1"/>
  <c r="P48" i="29"/>
  <c r="M48" i="29" s="1"/>
  <c r="N48" i="29" s="1"/>
  <c r="P47" i="29"/>
  <c r="M47" i="29" s="1"/>
  <c r="N47" i="29" s="1"/>
  <c r="P46" i="29"/>
  <c r="M46" i="29" s="1"/>
  <c r="N46" i="29" s="1"/>
  <c r="P45" i="29"/>
  <c r="M45" i="29" s="1"/>
  <c r="N45" i="29" s="1"/>
  <c r="P44" i="29"/>
  <c r="M44" i="29" s="1"/>
  <c r="N44" i="29" s="1"/>
  <c r="P43" i="29"/>
  <c r="M43" i="29" s="1"/>
  <c r="N43" i="29" s="1"/>
  <c r="P42" i="29"/>
  <c r="M42" i="29" s="1"/>
  <c r="N42" i="29" s="1"/>
  <c r="P41" i="29"/>
  <c r="M41" i="29" s="1"/>
  <c r="N41" i="29" s="1"/>
  <c r="P40" i="29"/>
  <c r="M40" i="29" s="1"/>
  <c r="N40" i="29" s="1"/>
  <c r="P39" i="29"/>
  <c r="M39" i="29" s="1"/>
  <c r="N39" i="29" s="1"/>
  <c r="P38" i="29"/>
  <c r="M38" i="29" s="1"/>
  <c r="N38" i="29" s="1"/>
  <c r="P37" i="29"/>
  <c r="M37" i="29" s="1"/>
  <c r="N37" i="29" s="1"/>
  <c r="P36" i="29"/>
  <c r="M36" i="29" s="1"/>
  <c r="N36" i="29" s="1"/>
  <c r="P35" i="29"/>
  <c r="M35" i="29" s="1"/>
  <c r="N35" i="29" s="1"/>
  <c r="P34" i="29"/>
  <c r="M34" i="29" s="1"/>
  <c r="N34" i="29" s="1"/>
  <c r="P33" i="29"/>
  <c r="M33" i="29" s="1"/>
  <c r="N33" i="29" s="1"/>
  <c r="P32" i="29"/>
  <c r="M32" i="29" s="1"/>
  <c r="N32" i="29" s="1"/>
  <c r="P31" i="29"/>
  <c r="M31" i="29" s="1"/>
  <c r="N31" i="29" s="1"/>
  <c r="P30" i="29"/>
  <c r="M30" i="29" s="1"/>
  <c r="N30" i="29" s="1"/>
  <c r="P29" i="29"/>
  <c r="M29" i="29" s="1"/>
  <c r="N29" i="29" s="1"/>
  <c r="P28" i="29"/>
  <c r="M28" i="29" s="1"/>
  <c r="N28" i="29" s="1"/>
  <c r="P27" i="29"/>
  <c r="M27" i="29" s="1"/>
  <c r="N27" i="29" s="1"/>
  <c r="P26" i="29"/>
  <c r="M26" i="29" s="1"/>
  <c r="N26" i="29" s="1"/>
  <c r="P25" i="29"/>
  <c r="M25" i="29" s="1"/>
  <c r="N25" i="29" s="1"/>
  <c r="P24" i="29"/>
  <c r="M24" i="29" s="1"/>
  <c r="N24" i="29" s="1"/>
  <c r="P23" i="29"/>
  <c r="M23" i="29" s="1"/>
  <c r="N23" i="29" s="1"/>
  <c r="P22" i="29"/>
  <c r="M22" i="29" s="1"/>
  <c r="N22" i="29" s="1"/>
  <c r="P21" i="29"/>
  <c r="M21" i="29" s="1"/>
  <c r="N21" i="29" s="1"/>
  <c r="P65" i="28"/>
  <c r="M65" i="28" s="1"/>
  <c r="N65" i="28" s="1"/>
  <c r="P64" i="28"/>
  <c r="M64" i="28" s="1"/>
  <c r="N64" i="28" s="1"/>
  <c r="P63" i="28"/>
  <c r="M63" i="28" s="1"/>
  <c r="N63" i="28" s="1"/>
  <c r="P62" i="28"/>
  <c r="M62" i="28" s="1"/>
  <c r="N62" i="28" s="1"/>
  <c r="P61" i="28"/>
  <c r="M61" i="28" s="1"/>
  <c r="N61" i="28" s="1"/>
  <c r="P60" i="28"/>
  <c r="M60" i="28" s="1"/>
  <c r="N60" i="28" s="1"/>
  <c r="P59" i="28"/>
  <c r="M59" i="28" s="1"/>
  <c r="N59" i="28" s="1"/>
  <c r="P58" i="28"/>
  <c r="M58" i="28" s="1"/>
  <c r="N58" i="28" s="1"/>
  <c r="P57" i="28"/>
  <c r="M57" i="28" s="1"/>
  <c r="N57" i="28" s="1"/>
  <c r="P56" i="28"/>
  <c r="M56" i="28" s="1"/>
  <c r="N56" i="28" s="1"/>
  <c r="P55" i="28"/>
  <c r="M55" i="28" s="1"/>
  <c r="N55" i="28" s="1"/>
  <c r="P54" i="28"/>
  <c r="M54" i="28" s="1"/>
  <c r="N54" i="28" s="1"/>
  <c r="P53" i="28"/>
  <c r="M53" i="28" s="1"/>
  <c r="N53" i="28" s="1"/>
  <c r="P52" i="28"/>
  <c r="M52" i="28" s="1"/>
  <c r="N52" i="28" s="1"/>
  <c r="P51" i="28"/>
  <c r="M51" i="28" s="1"/>
  <c r="N51" i="28" s="1"/>
  <c r="P50" i="28"/>
  <c r="M50" i="28" s="1"/>
  <c r="N50" i="28" s="1"/>
  <c r="P49" i="28"/>
  <c r="M49" i="28" s="1"/>
  <c r="N49" i="28" s="1"/>
  <c r="P48" i="28"/>
  <c r="M48" i="28" s="1"/>
  <c r="N48" i="28" s="1"/>
  <c r="P47" i="28"/>
  <c r="M47" i="28" s="1"/>
  <c r="N47" i="28" s="1"/>
  <c r="P46" i="28"/>
  <c r="M46" i="28" s="1"/>
  <c r="N46" i="28" s="1"/>
  <c r="P45" i="28"/>
  <c r="M45" i="28" s="1"/>
  <c r="N45" i="28" s="1"/>
  <c r="P44" i="28"/>
  <c r="M44" i="28" s="1"/>
  <c r="N44" i="28" s="1"/>
  <c r="P43" i="28"/>
  <c r="M43" i="28" s="1"/>
  <c r="N43" i="28" s="1"/>
  <c r="P42" i="28"/>
  <c r="M42" i="28" s="1"/>
  <c r="N42" i="28" s="1"/>
  <c r="P41" i="28"/>
  <c r="M41" i="28" s="1"/>
  <c r="N41" i="28" s="1"/>
  <c r="P40" i="28"/>
  <c r="M40" i="28" s="1"/>
  <c r="N40" i="28" s="1"/>
  <c r="P39" i="28"/>
  <c r="M39" i="28" s="1"/>
  <c r="N39" i="28" s="1"/>
  <c r="P38" i="28"/>
  <c r="M38" i="28" s="1"/>
  <c r="N38" i="28" s="1"/>
  <c r="P37" i="28"/>
  <c r="M37" i="28" s="1"/>
  <c r="N37" i="28" s="1"/>
  <c r="P36" i="28"/>
  <c r="M36" i="28" s="1"/>
  <c r="N36" i="28" s="1"/>
  <c r="P35" i="28"/>
  <c r="M35" i="28" s="1"/>
  <c r="N35" i="28" s="1"/>
  <c r="P34" i="28"/>
  <c r="M34" i="28" s="1"/>
  <c r="N34" i="28" s="1"/>
  <c r="P33" i="28"/>
  <c r="M33" i="28" s="1"/>
  <c r="N33" i="28" s="1"/>
  <c r="P32" i="28"/>
  <c r="M32" i="28" s="1"/>
  <c r="N32" i="28" s="1"/>
  <c r="P31" i="28"/>
  <c r="M31" i="28" s="1"/>
  <c r="N31" i="28" s="1"/>
  <c r="P30" i="28"/>
  <c r="M30" i="28" s="1"/>
  <c r="N30" i="28" s="1"/>
  <c r="P29" i="28"/>
  <c r="M29" i="28" s="1"/>
  <c r="N29" i="28" s="1"/>
  <c r="P28" i="28"/>
  <c r="M28" i="28" s="1"/>
  <c r="N28" i="28" s="1"/>
  <c r="P27" i="28"/>
  <c r="M27" i="28" s="1"/>
  <c r="N27" i="28" s="1"/>
  <c r="P26" i="28"/>
  <c r="M26" i="28" s="1"/>
  <c r="N26" i="28" s="1"/>
  <c r="P25" i="28"/>
  <c r="M25" i="28" s="1"/>
  <c r="N25" i="28" s="1"/>
  <c r="P24" i="28"/>
  <c r="M24" i="28" s="1"/>
  <c r="N24" i="28" s="1"/>
  <c r="P23" i="28"/>
  <c r="M23" i="28" s="1"/>
  <c r="N23" i="28" s="1"/>
  <c r="P22" i="28"/>
  <c r="M22" i="28" s="1"/>
  <c r="N22" i="28" s="1"/>
  <c r="P21" i="28"/>
  <c r="M21" i="28" s="1"/>
  <c r="N21" i="28" s="1"/>
  <c r="P65" i="27"/>
  <c r="M65" i="27" s="1"/>
  <c r="N65" i="27" s="1"/>
  <c r="P64" i="27"/>
  <c r="M64" i="27" s="1"/>
  <c r="N64" i="27" s="1"/>
  <c r="P63" i="27"/>
  <c r="M63" i="27" s="1"/>
  <c r="N63" i="27" s="1"/>
  <c r="P62" i="27"/>
  <c r="M62" i="27" s="1"/>
  <c r="N62" i="27" s="1"/>
  <c r="P61" i="27"/>
  <c r="M61" i="27" s="1"/>
  <c r="N61" i="27" s="1"/>
  <c r="P60" i="27"/>
  <c r="M60" i="27" s="1"/>
  <c r="N60" i="27" s="1"/>
  <c r="P59" i="27"/>
  <c r="M59" i="27" s="1"/>
  <c r="N59" i="27" s="1"/>
  <c r="P58" i="27"/>
  <c r="M58" i="27" s="1"/>
  <c r="N58" i="27" s="1"/>
  <c r="P57" i="27"/>
  <c r="M57" i="27" s="1"/>
  <c r="N57" i="27" s="1"/>
  <c r="P56" i="27"/>
  <c r="M56" i="27" s="1"/>
  <c r="N56" i="27" s="1"/>
  <c r="P55" i="27"/>
  <c r="M55" i="27" s="1"/>
  <c r="N55" i="27" s="1"/>
  <c r="P54" i="27"/>
  <c r="M54" i="27" s="1"/>
  <c r="N54" i="27" s="1"/>
  <c r="P53" i="27"/>
  <c r="M53" i="27" s="1"/>
  <c r="N53" i="27" s="1"/>
  <c r="P52" i="27"/>
  <c r="M52" i="27" s="1"/>
  <c r="N52" i="27" s="1"/>
  <c r="P51" i="27"/>
  <c r="M51" i="27" s="1"/>
  <c r="N51" i="27" s="1"/>
  <c r="P50" i="27"/>
  <c r="M50" i="27" s="1"/>
  <c r="N50" i="27" s="1"/>
  <c r="P49" i="27"/>
  <c r="M49" i="27" s="1"/>
  <c r="N49" i="27" s="1"/>
  <c r="P48" i="27"/>
  <c r="M48" i="27" s="1"/>
  <c r="N48" i="27" s="1"/>
  <c r="P47" i="27"/>
  <c r="M47" i="27" s="1"/>
  <c r="N47" i="27" s="1"/>
  <c r="P46" i="27"/>
  <c r="M46" i="27" s="1"/>
  <c r="N46" i="27" s="1"/>
  <c r="P45" i="27"/>
  <c r="M45" i="27" s="1"/>
  <c r="N45" i="27" s="1"/>
  <c r="P44" i="27"/>
  <c r="M44" i="27" s="1"/>
  <c r="N44" i="27" s="1"/>
  <c r="P43" i="27"/>
  <c r="M43" i="27" s="1"/>
  <c r="N43" i="27" s="1"/>
  <c r="P42" i="27"/>
  <c r="M42" i="27" s="1"/>
  <c r="N42" i="27" s="1"/>
  <c r="P41" i="27"/>
  <c r="M41" i="27" s="1"/>
  <c r="N41" i="27" s="1"/>
  <c r="P40" i="27"/>
  <c r="M40" i="27" s="1"/>
  <c r="N40" i="27" s="1"/>
  <c r="P39" i="27"/>
  <c r="M39" i="27" s="1"/>
  <c r="N39" i="27" s="1"/>
  <c r="P38" i="27"/>
  <c r="M38" i="27" s="1"/>
  <c r="N38" i="27" s="1"/>
  <c r="P37" i="27"/>
  <c r="M37" i="27" s="1"/>
  <c r="N37" i="27" s="1"/>
  <c r="P36" i="27"/>
  <c r="M36" i="27" s="1"/>
  <c r="N36" i="27" s="1"/>
  <c r="P35" i="27"/>
  <c r="M35" i="27" s="1"/>
  <c r="N35" i="27" s="1"/>
  <c r="P34" i="27"/>
  <c r="M34" i="27" s="1"/>
  <c r="N34" i="27" s="1"/>
  <c r="P33" i="27"/>
  <c r="M33" i="27" s="1"/>
  <c r="N33" i="27" s="1"/>
  <c r="P32" i="27"/>
  <c r="M32" i="27" s="1"/>
  <c r="N32" i="27" s="1"/>
  <c r="P31" i="27"/>
  <c r="M31" i="27" s="1"/>
  <c r="N31" i="27" s="1"/>
  <c r="P30" i="27"/>
  <c r="M30" i="27" s="1"/>
  <c r="N30" i="27" s="1"/>
  <c r="P29" i="27"/>
  <c r="M29" i="27" s="1"/>
  <c r="N29" i="27" s="1"/>
  <c r="P28" i="27"/>
  <c r="M28" i="27" s="1"/>
  <c r="N28" i="27" s="1"/>
  <c r="P27" i="27"/>
  <c r="M27" i="27" s="1"/>
  <c r="N27" i="27" s="1"/>
  <c r="P26" i="27"/>
  <c r="M26" i="27" s="1"/>
  <c r="N26" i="27" s="1"/>
  <c r="P25" i="27"/>
  <c r="M25" i="27" s="1"/>
  <c r="N25" i="27" s="1"/>
  <c r="P24" i="27"/>
  <c r="M24" i="27" s="1"/>
  <c r="N24" i="27" s="1"/>
  <c r="P23" i="27"/>
  <c r="M23" i="27" s="1"/>
  <c r="N23" i="27" s="1"/>
  <c r="P22" i="27"/>
  <c r="M22" i="27" s="1"/>
  <c r="N22" i="27" s="1"/>
  <c r="P21" i="27"/>
  <c r="M21" i="27" s="1"/>
  <c r="N21" i="27" s="1"/>
  <c r="O13" i="30"/>
  <c r="O7" i="30"/>
  <c r="O12" i="30"/>
  <c r="O6" i="30"/>
  <c r="O11" i="30"/>
  <c r="O9" i="30"/>
  <c r="O14" i="30"/>
  <c r="L78" i="8"/>
  <c r="D56" i="8"/>
  <c r="D77" i="8" s="1"/>
  <c r="C57" i="8"/>
  <c r="C78" i="8" s="1"/>
  <c r="G56" i="8"/>
  <c r="G77" i="8" s="1"/>
  <c r="F56" i="8"/>
  <c r="F77" i="8" s="1"/>
  <c r="J56" i="8"/>
  <c r="J77" i="8" s="1"/>
  <c r="K56" i="8"/>
  <c r="K77" i="8" s="1"/>
  <c r="H56" i="8"/>
  <c r="H77" i="8" s="1"/>
  <c r="E56" i="8"/>
  <c r="E77" i="8" s="1"/>
  <c r="L56" i="8"/>
  <c r="I56" i="8"/>
  <c r="I77" i="8" s="1"/>
  <c r="L62" i="8"/>
  <c r="I57" i="8"/>
  <c r="I78" i="8" s="1"/>
  <c r="I62" i="8"/>
  <c r="I83" i="8" s="1"/>
  <c r="E57" i="8"/>
  <c r="E78" i="8" s="1"/>
  <c r="D62" i="8"/>
  <c r="D83" i="8" s="1"/>
  <c r="C62" i="8"/>
  <c r="C83" i="8" s="1"/>
  <c r="D57" i="8"/>
  <c r="D78" i="8" s="1"/>
  <c r="G60" i="8"/>
  <c r="G81" i="8" s="1"/>
  <c r="F62" i="8"/>
  <c r="F83" i="8" s="1"/>
  <c r="F57" i="8"/>
  <c r="F78" i="8" s="1"/>
  <c r="F60" i="8"/>
  <c r="F81" i="8" s="1"/>
  <c r="E62" i="8"/>
  <c r="E83" i="8" s="1"/>
  <c r="G62" i="8"/>
  <c r="G83" i="8" s="1"/>
  <c r="G57" i="8"/>
  <c r="G78" i="8" s="1"/>
  <c r="H60" i="8"/>
  <c r="H81" i="8" s="1"/>
  <c r="J60" i="8"/>
  <c r="J81" i="8" s="1"/>
  <c r="E60" i="8"/>
  <c r="E81" i="8" s="1"/>
  <c r="K62" i="8"/>
  <c r="K83" i="8" s="1"/>
  <c r="H62" i="8"/>
  <c r="H83" i="8" s="1"/>
  <c r="K57" i="8"/>
  <c r="K78" i="8" s="1"/>
  <c r="H57" i="8"/>
  <c r="H78" i="8" s="1"/>
  <c r="J57" i="8"/>
  <c r="J78" i="8" s="1"/>
  <c r="I60" i="8"/>
  <c r="I81" i="8" s="1"/>
  <c r="K60" i="8"/>
  <c r="K81" i="8" s="1"/>
  <c r="C60" i="8"/>
  <c r="C81" i="8" s="1"/>
  <c r="L60" i="8"/>
  <c r="C61" i="8"/>
  <c r="C82" i="8" s="1"/>
  <c r="H61" i="8"/>
  <c r="H82" i="8" s="1"/>
  <c r="F61" i="8"/>
  <c r="F82" i="8" s="1"/>
  <c r="I61" i="8"/>
  <c r="I82" i="8" s="1"/>
  <c r="D61" i="8"/>
  <c r="D82" i="8" s="1"/>
  <c r="J61" i="8"/>
  <c r="J82" i="8" s="1"/>
  <c r="E61" i="8"/>
  <c r="E82" i="8" s="1"/>
  <c r="K61" i="8"/>
  <c r="K82" i="8" s="1"/>
  <c r="L61" i="8"/>
  <c r="G61" i="8"/>
  <c r="G82" i="8" s="1"/>
  <c r="C59" i="8"/>
  <c r="C80" i="8" s="1"/>
  <c r="E59" i="8"/>
  <c r="E80" i="8" s="1"/>
  <c r="K59" i="8"/>
  <c r="K80" i="8" s="1"/>
  <c r="F59" i="8"/>
  <c r="F80" i="8" s="1"/>
  <c r="L59" i="8"/>
  <c r="G59" i="8"/>
  <c r="G80" i="8" s="1"/>
  <c r="J59" i="8"/>
  <c r="J80" i="8" s="1"/>
  <c r="H59" i="8"/>
  <c r="H80" i="8" s="1"/>
  <c r="I59" i="8"/>
  <c r="I80" i="8" s="1"/>
  <c r="D59" i="8"/>
  <c r="D80" i="8" s="1"/>
  <c r="C58" i="8"/>
  <c r="C79" i="8" s="1"/>
  <c r="J58" i="8"/>
  <c r="J79" i="8" s="1"/>
  <c r="F58" i="8"/>
  <c r="F79" i="8" s="1"/>
  <c r="D58" i="8"/>
  <c r="D79" i="8" s="1"/>
  <c r="K58" i="8"/>
  <c r="K79" i="8" s="1"/>
  <c r="H58" i="8"/>
  <c r="H79" i="8" s="1"/>
  <c r="G58" i="8"/>
  <c r="G79" i="8" s="1"/>
  <c r="I58" i="8"/>
  <c r="I79" i="8" s="1"/>
  <c r="L58" i="8"/>
  <c r="E58" i="8"/>
  <c r="E79" i="8" s="1"/>
  <c r="C63" i="8"/>
  <c r="C84" i="8" s="1"/>
  <c r="E63" i="8"/>
  <c r="E84" i="8" s="1"/>
  <c r="K63" i="8"/>
  <c r="K84" i="8" s="1"/>
  <c r="F63" i="8"/>
  <c r="F84" i="8" s="1"/>
  <c r="L63" i="8"/>
  <c r="G63" i="8"/>
  <c r="G84" i="8" s="1"/>
  <c r="J63" i="8"/>
  <c r="J84" i="8" s="1"/>
  <c r="H63" i="8"/>
  <c r="H84" i="8" s="1"/>
  <c r="I63" i="8"/>
  <c r="I84" i="8" s="1"/>
  <c r="D63" i="8"/>
  <c r="D84" i="8" s="1"/>
  <c r="O14" i="33"/>
  <c r="O10" i="33"/>
  <c r="O6" i="33"/>
  <c r="O15" i="33"/>
  <c r="O13" i="33"/>
  <c r="O9" i="33"/>
  <c r="O12" i="33"/>
  <c r="O8" i="33"/>
  <c r="O11" i="33"/>
  <c r="O7" i="33"/>
  <c r="O14" i="32"/>
  <c r="O10" i="32"/>
  <c r="O6" i="32"/>
  <c r="O12" i="32"/>
  <c r="O8" i="32"/>
  <c r="O13" i="32"/>
  <c r="O9" i="32"/>
  <c r="O15" i="32"/>
  <c r="O11" i="32"/>
  <c r="O7" i="32"/>
  <c r="O15" i="31"/>
  <c r="O11" i="31"/>
  <c r="O7" i="31"/>
  <c r="O14" i="31"/>
  <c r="O10" i="31"/>
  <c r="O6" i="31"/>
  <c r="O13" i="31"/>
  <c r="O9" i="31"/>
  <c r="O12" i="31"/>
  <c r="O8" i="31"/>
  <c r="O15" i="29"/>
  <c r="O11" i="29"/>
  <c r="O7" i="29"/>
  <c r="O14" i="29"/>
  <c r="O10" i="29"/>
  <c r="O6" i="29"/>
  <c r="O13" i="29"/>
  <c r="O9" i="29"/>
  <c r="O12" i="29"/>
  <c r="O8" i="29"/>
  <c r="O13" i="28"/>
  <c r="O9" i="28"/>
  <c r="O12" i="28"/>
  <c r="O8" i="28"/>
  <c r="O15" i="28"/>
  <c r="O11" i="28"/>
  <c r="O7" i="28"/>
  <c r="O14" i="28"/>
  <c r="O10" i="28"/>
  <c r="O6" i="28"/>
  <c r="O14" i="27"/>
  <c r="O10" i="27"/>
  <c r="O6" i="27"/>
  <c r="O13" i="27"/>
  <c r="O9" i="27"/>
  <c r="O12" i="27"/>
  <c r="O8" i="27"/>
  <c r="O15" i="27"/>
  <c r="O11" i="27"/>
  <c r="O7" i="27"/>
  <c r="L81" i="8" l="1"/>
  <c r="L82" i="8"/>
  <c r="L84" i="8"/>
  <c r="M84" i="8" s="1"/>
  <c r="O84" i="8" s="1"/>
  <c r="L80" i="8"/>
  <c r="L83" i="8"/>
  <c r="L79" i="8"/>
  <c r="L77" i="8"/>
  <c r="K17" i="26"/>
  <c r="A80" i="8" l="1"/>
  <c r="A81" i="8" l="1"/>
  <c r="L100" i="26"/>
  <c r="K99" i="26"/>
  <c r="J98" i="26"/>
  <c r="I97" i="26"/>
  <c r="H96" i="26"/>
  <c r="G95" i="26"/>
  <c r="F94" i="26"/>
  <c r="E93" i="26"/>
  <c r="D92" i="26"/>
  <c r="C91" i="26"/>
  <c r="H76" i="26"/>
  <c r="O17" i="26"/>
  <c r="G15" i="26"/>
  <c r="B15" i="26"/>
  <c r="H62" i="26" s="1"/>
  <c r="G14" i="26"/>
  <c r="B14" i="26"/>
  <c r="G13" i="26"/>
  <c r="B13" i="26"/>
  <c r="H38" i="26" s="1"/>
  <c r="G12" i="26"/>
  <c r="B12" i="26"/>
  <c r="H46" i="26" s="1"/>
  <c r="G11" i="26"/>
  <c r="B11" i="26"/>
  <c r="H40" i="26" s="1"/>
  <c r="G10" i="26"/>
  <c r="H24" i="26"/>
  <c r="G9" i="26"/>
  <c r="B9" i="26"/>
  <c r="H29" i="26" s="1"/>
  <c r="G8" i="26"/>
  <c r="B8" i="26"/>
  <c r="H22" i="26" s="1"/>
  <c r="G7" i="26"/>
  <c r="B7" i="26"/>
  <c r="H21" i="26" s="1"/>
  <c r="G6" i="26"/>
  <c r="B6" i="26"/>
  <c r="D21" i="26" s="1"/>
  <c r="D2" i="26"/>
  <c r="K1" i="26"/>
  <c r="H32" i="26" l="1"/>
  <c r="H54" i="26"/>
  <c r="H28" i="26"/>
  <c r="H58" i="26"/>
  <c r="A27" i="26"/>
  <c r="D27" i="26" s="1"/>
  <c r="A31" i="26"/>
  <c r="D31" i="26" s="1"/>
  <c r="H50" i="26"/>
  <c r="H30" i="26"/>
  <c r="H34" i="26"/>
  <c r="A37" i="26"/>
  <c r="D37" i="26" s="1"/>
  <c r="A39" i="26"/>
  <c r="D39" i="26" s="1"/>
  <c r="A51" i="26"/>
  <c r="D51" i="26" s="1"/>
  <c r="A59" i="26"/>
  <c r="D59" i="26" s="1"/>
  <c r="C77" i="26" a="1"/>
  <c r="H43" i="26"/>
  <c r="H31" i="26"/>
  <c r="H47" i="26"/>
  <c r="H45" i="26"/>
  <c r="H33" i="26"/>
  <c r="H27" i="26"/>
  <c r="H65" i="26"/>
  <c r="H64" i="26"/>
  <c r="A21" i="26"/>
  <c r="A23" i="26"/>
  <c r="D23" i="26" s="1"/>
  <c r="A25" i="26"/>
  <c r="D25" i="26" s="1"/>
  <c r="H26" i="26"/>
  <c r="A29" i="26"/>
  <c r="D29" i="26" s="1"/>
  <c r="A33" i="26"/>
  <c r="D33" i="26" s="1"/>
  <c r="A35" i="26"/>
  <c r="D35" i="26" s="1"/>
  <c r="H42" i="26"/>
  <c r="H44" i="26"/>
  <c r="H48" i="26"/>
  <c r="A53" i="26"/>
  <c r="D53" i="26" s="1"/>
  <c r="H56" i="26"/>
  <c r="A61" i="26"/>
  <c r="D61" i="26" s="1"/>
  <c r="A64" i="26"/>
  <c r="D64" i="26" s="1"/>
  <c r="A65" i="26"/>
  <c r="D65" i="26" s="1"/>
  <c r="A62" i="26"/>
  <c r="D62" i="26" s="1"/>
  <c r="A60" i="26"/>
  <c r="D60" i="26" s="1"/>
  <c r="A58" i="26"/>
  <c r="D58" i="26" s="1"/>
  <c r="A56" i="26"/>
  <c r="D56" i="26" s="1"/>
  <c r="A54" i="26"/>
  <c r="D54" i="26" s="1"/>
  <c r="A52" i="26"/>
  <c r="D52" i="26" s="1"/>
  <c r="A50" i="26"/>
  <c r="D50" i="26" s="1"/>
  <c r="A48" i="26"/>
  <c r="D48" i="26" s="1"/>
  <c r="A46" i="26"/>
  <c r="D46" i="26" s="1"/>
  <c r="A44" i="26"/>
  <c r="D44" i="26" s="1"/>
  <c r="A42" i="26"/>
  <c r="D42" i="26" s="1"/>
  <c r="A40" i="26"/>
  <c r="D40" i="26" s="1"/>
  <c r="A38" i="26"/>
  <c r="D38" i="26" s="1"/>
  <c r="A36" i="26"/>
  <c r="D36" i="26" s="1"/>
  <c r="A34" i="26"/>
  <c r="D34" i="26" s="1"/>
  <c r="A32" i="26"/>
  <c r="D32" i="26" s="1"/>
  <c r="A30" i="26"/>
  <c r="D30" i="26" s="1"/>
  <c r="A28" i="26"/>
  <c r="D28" i="26" s="1"/>
  <c r="A45" i="26"/>
  <c r="D45" i="26" s="1"/>
  <c r="A47" i="26"/>
  <c r="D47" i="26" s="1"/>
  <c r="A55" i="26"/>
  <c r="D55" i="26" s="1"/>
  <c r="A63" i="26"/>
  <c r="D63" i="26" s="1"/>
  <c r="H39" i="26"/>
  <c r="H35" i="26"/>
  <c r="H41" i="26"/>
  <c r="H37" i="26"/>
  <c r="H63" i="26"/>
  <c r="H61" i="26"/>
  <c r="H59" i="26"/>
  <c r="H57" i="26"/>
  <c r="H55" i="26"/>
  <c r="H53" i="26"/>
  <c r="H51" i="26"/>
  <c r="H49" i="26"/>
  <c r="A22" i="26"/>
  <c r="D22" i="26" s="1"/>
  <c r="H23" i="26"/>
  <c r="A24" i="26"/>
  <c r="D24" i="26" s="1"/>
  <c r="H25" i="26"/>
  <c r="A26" i="26"/>
  <c r="D26" i="26" s="1"/>
  <c r="H36" i="26"/>
  <c r="A41" i="26"/>
  <c r="D41" i="26" s="1"/>
  <c r="A43" i="26"/>
  <c r="D43" i="26" s="1"/>
  <c r="A49" i="26"/>
  <c r="D49" i="26" s="1"/>
  <c r="H52" i="26"/>
  <c r="A57" i="26"/>
  <c r="D57" i="26" s="1"/>
  <c r="H60" i="26"/>
  <c r="B15" i="23"/>
  <c r="H62" i="23" s="1"/>
  <c r="B14" i="23"/>
  <c r="H59" i="23" s="1"/>
  <c r="B13" i="23"/>
  <c r="B12" i="23"/>
  <c r="B11" i="23"/>
  <c r="B10" i="23"/>
  <c r="B9" i="23"/>
  <c r="B8" i="23"/>
  <c r="B7" i="23"/>
  <c r="B6" i="23"/>
  <c r="G15" i="23"/>
  <c r="G14" i="23"/>
  <c r="G13" i="23"/>
  <c r="G12" i="23"/>
  <c r="G11" i="23"/>
  <c r="G10" i="23"/>
  <c r="G9" i="23"/>
  <c r="G8" i="23"/>
  <c r="G7" i="23"/>
  <c r="G6" i="23"/>
  <c r="H65" i="23" l="1"/>
  <c r="H52" i="23"/>
  <c r="H63" i="23"/>
  <c r="H56" i="23"/>
  <c r="H49" i="23"/>
  <c r="H60" i="23"/>
  <c r="H61" i="23"/>
  <c r="H55" i="23"/>
  <c r="H51" i="23"/>
  <c r="H57" i="23"/>
  <c r="H53" i="23"/>
  <c r="K88" i="26"/>
  <c r="G88" i="26"/>
  <c r="C88" i="26"/>
  <c r="H87" i="26"/>
  <c r="D87" i="26"/>
  <c r="I86" i="26"/>
  <c r="J88" i="26"/>
  <c r="F88" i="26"/>
  <c r="L87" i="26"/>
  <c r="G87" i="26"/>
  <c r="C87" i="26"/>
  <c r="H86" i="26"/>
  <c r="D86" i="26"/>
  <c r="J85" i="26"/>
  <c r="E85" i="26"/>
  <c r="K84" i="26"/>
  <c r="F84" i="26"/>
  <c r="L83" i="26"/>
  <c r="H83" i="26"/>
  <c r="C83" i="26"/>
  <c r="I82" i="26"/>
  <c r="D82" i="26"/>
  <c r="J81" i="26"/>
  <c r="F81" i="26"/>
  <c r="K80" i="26"/>
  <c r="G80" i="26"/>
  <c r="L79" i="26"/>
  <c r="H79" i="26"/>
  <c r="D79" i="26"/>
  <c r="H88" i="26"/>
  <c r="D88" i="26"/>
  <c r="I87" i="26"/>
  <c r="E87" i="26"/>
  <c r="K86" i="26"/>
  <c r="F86" i="26"/>
  <c r="L85" i="26"/>
  <c r="G85" i="26"/>
  <c r="C85" i="26"/>
  <c r="I84" i="26"/>
  <c r="D84" i="26"/>
  <c r="J83" i="26"/>
  <c r="E83" i="26"/>
  <c r="K82" i="26"/>
  <c r="G82" i="26"/>
  <c r="L81" i="26"/>
  <c r="H81" i="26"/>
  <c r="C81" i="26"/>
  <c r="I80" i="26"/>
  <c r="E80" i="26"/>
  <c r="J79" i="26"/>
  <c r="F79" i="26"/>
  <c r="J87" i="26"/>
  <c r="E86" i="26"/>
  <c r="F85" i="26"/>
  <c r="G84" i="26"/>
  <c r="I83" i="26"/>
  <c r="J82" i="26"/>
  <c r="K81" i="26"/>
  <c r="L80" i="26"/>
  <c r="C80" i="26"/>
  <c r="E79" i="26"/>
  <c r="F87" i="26"/>
  <c r="C86" i="26"/>
  <c r="D85" i="26"/>
  <c r="E84" i="26"/>
  <c r="F83" i="26"/>
  <c r="H82" i="26"/>
  <c r="I81" i="26"/>
  <c r="J80" i="26"/>
  <c r="K79" i="26"/>
  <c r="E88" i="26"/>
  <c r="G86" i="26"/>
  <c r="H85" i="26"/>
  <c r="J84" i="26"/>
  <c r="K83" i="26"/>
  <c r="L82" i="26"/>
  <c r="C82" i="26"/>
  <c r="D81" i="26"/>
  <c r="F80" i="26"/>
  <c r="G79" i="26"/>
  <c r="I88" i="26"/>
  <c r="C84" i="26"/>
  <c r="H80" i="26"/>
  <c r="L86" i="26"/>
  <c r="D83" i="26"/>
  <c r="I79" i="26"/>
  <c r="K85" i="26"/>
  <c r="E82" i="26"/>
  <c r="L84" i="26"/>
  <c r="G81" i="26"/>
  <c r="I77" i="26"/>
  <c r="E77" i="26"/>
  <c r="K77" i="26"/>
  <c r="G77" i="26"/>
  <c r="C77" i="26"/>
  <c r="F77" i="26"/>
  <c r="L77" i="26"/>
  <c r="D77" i="26"/>
  <c r="H77" i="26"/>
  <c r="J77" i="26"/>
  <c r="H64" i="23"/>
  <c r="H50" i="23"/>
  <c r="H54" i="23"/>
  <c r="H58" i="23"/>
  <c r="D21" i="23"/>
  <c r="K1" i="23"/>
  <c r="O17" i="23"/>
  <c r="O27" i="23" l="1"/>
  <c r="O33" i="23"/>
  <c r="O48" i="23"/>
  <c r="O38" i="23"/>
  <c r="O42" i="23"/>
  <c r="O45" i="23"/>
  <c r="O47" i="23"/>
  <c r="O31" i="23"/>
  <c r="O37" i="23"/>
  <c r="O46" i="23"/>
  <c r="O36" i="23"/>
  <c r="O25" i="23"/>
  <c r="O32" i="23"/>
  <c r="O43" i="23"/>
  <c r="O26" i="23"/>
  <c r="O40" i="23"/>
  <c r="O44" i="23"/>
  <c r="O41" i="23"/>
  <c r="O22" i="23"/>
  <c r="O30" i="23"/>
  <c r="O34" i="23"/>
  <c r="O21" i="23"/>
  <c r="O23" i="23"/>
  <c r="O39" i="23"/>
  <c r="O24" i="23"/>
  <c r="O28" i="23"/>
  <c r="O29" i="23"/>
  <c r="O35" i="23"/>
  <c r="K97" i="26"/>
  <c r="K95" i="26"/>
  <c r="E100" i="26"/>
  <c r="C98" i="26"/>
  <c r="L92" i="26"/>
  <c r="K94" i="26"/>
  <c r="I96" i="26"/>
  <c r="F98" i="26"/>
  <c r="D100" i="26"/>
  <c r="J93" i="26"/>
  <c r="E97" i="26"/>
  <c r="C99" i="26"/>
  <c r="J100" i="26"/>
  <c r="C100" i="26"/>
  <c r="J96" i="26"/>
  <c r="F99" i="26"/>
  <c r="K93" i="26"/>
  <c r="F97" i="26"/>
  <c r="C97" i="26"/>
  <c r="K98" i="26"/>
  <c r="H100" i="26"/>
  <c r="L95" i="26"/>
  <c r="J97" i="26"/>
  <c r="G99" i="26"/>
  <c r="I98" i="26"/>
  <c r="G100" i="26"/>
  <c r="L96" i="26"/>
  <c r="I100" i="26"/>
  <c r="H97" i="26"/>
  <c r="J92" i="26"/>
  <c r="J94" i="26"/>
  <c r="E98" i="26"/>
  <c r="L93" i="26"/>
  <c r="J95" i="26"/>
  <c r="G97" i="26"/>
  <c r="E99" i="26"/>
  <c r="K92" i="26"/>
  <c r="I94" i="26"/>
  <c r="D98" i="26"/>
  <c r="L99" i="26"/>
  <c r="D99" i="26"/>
  <c r="K100" i="26"/>
  <c r="L98" i="26"/>
  <c r="L94" i="26"/>
  <c r="G98" i="26"/>
  <c r="I93" i="26"/>
  <c r="D97" i="26"/>
  <c r="I95" i="26"/>
  <c r="J99" i="26"/>
  <c r="I92" i="26"/>
  <c r="L97" i="26"/>
  <c r="I99" i="26"/>
  <c r="K96" i="26"/>
  <c r="H98" i="26"/>
  <c r="F100" i="26"/>
  <c r="H99" i="26"/>
  <c r="D95" i="26"/>
  <c r="E96" i="26"/>
  <c r="F96" i="26"/>
  <c r="G94" i="26"/>
  <c r="D96" i="26"/>
  <c r="C95" i="26"/>
  <c r="H92" i="26"/>
  <c r="H94" i="26"/>
  <c r="G96" i="26"/>
  <c r="H95" i="26"/>
  <c r="G93" i="26"/>
  <c r="C96" i="26"/>
  <c r="F95" i="26"/>
  <c r="H93" i="26"/>
  <c r="E95" i="26"/>
  <c r="G92" i="26"/>
  <c r="B22" i="11" a="1"/>
  <c r="C94" i="26"/>
  <c r="E89" i="26"/>
  <c r="E91" i="26"/>
  <c r="E94" i="26"/>
  <c r="G91" i="26"/>
  <c r="G89" i="26"/>
  <c r="C92" i="26"/>
  <c r="C89" i="26"/>
  <c r="H91" i="26"/>
  <c r="H89" i="26"/>
  <c r="F93" i="26"/>
  <c r="F92" i="26"/>
  <c r="F89" i="26"/>
  <c r="F91" i="26"/>
  <c r="C93" i="26"/>
  <c r="L91" i="26"/>
  <c r="L89" i="26"/>
  <c r="D93" i="26"/>
  <c r="K91" i="26"/>
  <c r="K89" i="26"/>
  <c r="J89" i="26"/>
  <c r="J91" i="26"/>
  <c r="D94" i="26"/>
  <c r="I89" i="26"/>
  <c r="I91" i="26"/>
  <c r="E92" i="26"/>
  <c r="D91" i="26"/>
  <c r="D89" i="26"/>
  <c r="C91" i="23"/>
  <c r="D92" i="23"/>
  <c r="E93" i="23"/>
  <c r="F94" i="23"/>
  <c r="G95" i="23"/>
  <c r="H96" i="23"/>
  <c r="I97" i="23"/>
  <c r="J98" i="23"/>
  <c r="K99" i="23"/>
  <c r="L100" i="23"/>
  <c r="M100" i="26" l="1"/>
  <c r="M97" i="26"/>
  <c r="M98" i="26"/>
  <c r="M99" i="26"/>
  <c r="M96" i="26"/>
  <c r="M95" i="26"/>
  <c r="D22" i="11"/>
  <c r="Z22" i="11" s="1"/>
  <c r="F22" i="11"/>
  <c r="AB22" i="11" s="1"/>
  <c r="D23" i="11"/>
  <c r="Z23" i="11" s="1"/>
  <c r="B24" i="11"/>
  <c r="J24" i="11"/>
  <c r="AF24" i="11" s="1"/>
  <c r="H25" i="11"/>
  <c r="AD25" i="11" s="1"/>
  <c r="I26" i="11"/>
  <c r="AE26" i="11" s="1"/>
  <c r="E28" i="11"/>
  <c r="K29" i="11"/>
  <c r="AG29" i="11" s="1"/>
  <c r="E22" i="11"/>
  <c r="AA22" i="11" s="1"/>
  <c r="C23" i="11"/>
  <c r="K23" i="11"/>
  <c r="AG23" i="11" s="1"/>
  <c r="I24" i="11"/>
  <c r="AE24" i="11" s="1"/>
  <c r="G25" i="11"/>
  <c r="AC25" i="11" s="1"/>
  <c r="E26" i="11"/>
  <c r="K27" i="11"/>
  <c r="AG27" i="11" s="1"/>
  <c r="G29" i="11"/>
  <c r="C31" i="11"/>
  <c r="B22" i="11"/>
  <c r="J22" i="11"/>
  <c r="AF22" i="11" s="1"/>
  <c r="H23" i="11"/>
  <c r="AD23" i="11" s="1"/>
  <c r="F24" i="11"/>
  <c r="AB24" i="11" s="1"/>
  <c r="D25" i="11"/>
  <c r="B26" i="11"/>
  <c r="G27" i="11"/>
  <c r="C29" i="11"/>
  <c r="I30" i="11"/>
  <c r="I22" i="11"/>
  <c r="AE22" i="11" s="1"/>
  <c r="G23" i="11"/>
  <c r="AC23" i="11" s="1"/>
  <c r="E24" i="11"/>
  <c r="AA24" i="11" s="1"/>
  <c r="C25" i="11"/>
  <c r="K25" i="11"/>
  <c r="AG25" i="11" s="1"/>
  <c r="C27" i="11"/>
  <c r="I28" i="11"/>
  <c r="AE28" i="11" s="1"/>
  <c r="E30" i="11"/>
  <c r="D31" i="11"/>
  <c r="H29" i="11"/>
  <c r="B28" i="11"/>
  <c r="F26" i="11"/>
  <c r="G30" i="11"/>
  <c r="K28" i="11"/>
  <c r="AG28" i="11" s="1"/>
  <c r="E27" i="11"/>
  <c r="I25" i="11"/>
  <c r="AE25" i="11" s="1"/>
  <c r="C24" i="11"/>
  <c r="G22" i="11"/>
  <c r="AC22" i="11" s="1"/>
  <c r="B31" i="11"/>
  <c r="F29" i="11"/>
  <c r="J27" i="11"/>
  <c r="AF27" i="11" s="1"/>
  <c r="D26" i="11"/>
  <c r="H24" i="11"/>
  <c r="AD24" i="11" s="1"/>
  <c r="B23" i="11"/>
  <c r="G31" i="11"/>
  <c r="F30" i="11"/>
  <c r="J28" i="11"/>
  <c r="AF28" i="11" s="1"/>
  <c r="D27" i="11"/>
  <c r="E31" i="11"/>
  <c r="I29" i="11"/>
  <c r="C28" i="11"/>
  <c r="G26" i="11"/>
  <c r="AC26" i="11" s="1"/>
  <c r="K24" i="11"/>
  <c r="AG24" i="11" s="1"/>
  <c r="E23" i="11"/>
  <c r="AA23" i="11" s="1"/>
  <c r="J31" i="11"/>
  <c r="D30" i="11"/>
  <c r="H28" i="11"/>
  <c r="B27" i="11"/>
  <c r="F25" i="11"/>
  <c r="AB25" i="11" s="1"/>
  <c r="J23" i="11"/>
  <c r="AF23" i="11" s="1"/>
  <c r="H31" i="11"/>
  <c r="B30" i="11"/>
  <c r="F28" i="11"/>
  <c r="J26" i="11"/>
  <c r="AF26" i="11" s="1"/>
  <c r="K30" i="11"/>
  <c r="AG30" i="11" s="1"/>
  <c r="E29" i="11"/>
  <c r="I27" i="11"/>
  <c r="AE27" i="11" s="1"/>
  <c r="C26" i="11"/>
  <c r="G24" i="11"/>
  <c r="AC24" i="11" s="1"/>
  <c r="K22" i="11"/>
  <c r="AG22" i="11" s="1"/>
  <c r="F31" i="11"/>
  <c r="J29" i="11"/>
  <c r="AF29" i="11" s="1"/>
  <c r="D28" i="11"/>
  <c r="H26" i="11"/>
  <c r="AD26" i="11" s="1"/>
  <c r="B25" i="11"/>
  <c r="F23" i="11"/>
  <c r="AB23" i="11" s="1"/>
  <c r="K31" i="11"/>
  <c r="J30" i="11"/>
  <c r="D29" i="11"/>
  <c r="H27" i="11"/>
  <c r="AD27" i="11" s="1"/>
  <c r="I31" i="11"/>
  <c r="C30" i="11"/>
  <c r="G28" i="11"/>
  <c r="K26" i="11"/>
  <c r="AG26" i="11" s="1"/>
  <c r="E25" i="11"/>
  <c r="I23" i="11"/>
  <c r="AE23" i="11" s="1"/>
  <c r="C22" i="11"/>
  <c r="Y22" i="11" s="1"/>
  <c r="H30" i="11"/>
  <c r="B29" i="11"/>
  <c r="F27" i="11"/>
  <c r="J25" i="11"/>
  <c r="AF25" i="11" s="1"/>
  <c r="D24" i="11"/>
  <c r="H22" i="11"/>
  <c r="AD22" i="11" s="1"/>
  <c r="M91" i="26"/>
  <c r="M93" i="26"/>
  <c r="M92" i="26"/>
  <c r="M94" i="26"/>
  <c r="M101" i="26" l="1"/>
  <c r="H22" i="23"/>
  <c r="H28" i="23"/>
  <c r="H21" i="23"/>
  <c r="N99" i="26" l="1"/>
  <c r="N98" i="26"/>
  <c r="N97" i="26"/>
  <c r="N100" i="26"/>
  <c r="N94" i="26"/>
  <c r="N95" i="26"/>
  <c r="N96" i="26"/>
  <c r="N93" i="26"/>
  <c r="N92" i="26"/>
  <c r="N91" i="26"/>
  <c r="N101" i="26" l="1"/>
  <c r="M17" i="26" s="1"/>
  <c r="G114" i="26"/>
  <c r="G113" i="26"/>
  <c r="G116" i="26"/>
  <c r="G115" i="26"/>
  <c r="J115" i="26"/>
  <c r="J116" i="26"/>
  <c r="J118" i="26"/>
  <c r="J117" i="26"/>
  <c r="J119" i="26"/>
  <c r="J114" i="26"/>
  <c r="J113" i="26"/>
  <c r="E114" i="26"/>
  <c r="E113" i="26"/>
  <c r="L119" i="26"/>
  <c r="L116" i="26"/>
  <c r="L120" i="26"/>
  <c r="L118" i="26"/>
  <c r="L121" i="26"/>
  <c r="L114" i="26"/>
  <c r="L113" i="26"/>
  <c r="L115" i="26"/>
  <c r="L117" i="26"/>
  <c r="H116" i="26"/>
  <c r="H115" i="26"/>
  <c r="H117" i="26"/>
  <c r="H114" i="26"/>
  <c r="H113" i="26"/>
  <c r="I114" i="26"/>
  <c r="I113" i="26"/>
  <c r="I118" i="26"/>
  <c r="I115" i="26"/>
  <c r="I117" i="26"/>
  <c r="I116" i="26"/>
  <c r="D113" i="26"/>
  <c r="F115" i="26"/>
  <c r="F114" i="26"/>
  <c r="F113" i="26"/>
  <c r="K118" i="26"/>
  <c r="K117" i="26"/>
  <c r="K115" i="26"/>
  <c r="K119" i="26"/>
  <c r="K116" i="26"/>
  <c r="K114" i="26"/>
  <c r="K113" i="26"/>
  <c r="K120" i="26"/>
  <c r="C55" i="8" a="1"/>
  <c r="G55" i="8" s="1"/>
  <c r="O6" i="26" a="1"/>
  <c r="O6" i="26" s="1"/>
  <c r="K102" i="26" l="1"/>
  <c r="K124" i="26"/>
  <c r="F103" i="26"/>
  <c r="P29" i="26" s="1"/>
  <c r="F125" i="26"/>
  <c r="I106" i="26"/>
  <c r="I128" i="26"/>
  <c r="H126" i="26"/>
  <c r="H104" i="26"/>
  <c r="L124" i="26"/>
  <c r="L102" i="26"/>
  <c r="L131" i="26"/>
  <c r="L109" i="26"/>
  <c r="E103" i="26"/>
  <c r="P28" i="26" s="1"/>
  <c r="E125" i="26"/>
  <c r="J128" i="26"/>
  <c r="J106" i="26"/>
  <c r="G104" i="26"/>
  <c r="G126" i="26"/>
  <c r="K103" i="26"/>
  <c r="K125" i="26"/>
  <c r="K106" i="26"/>
  <c r="K128" i="26"/>
  <c r="F104" i="26"/>
  <c r="P34" i="26" s="1"/>
  <c r="F126" i="26"/>
  <c r="I126" i="26"/>
  <c r="I104" i="26"/>
  <c r="H124" i="26"/>
  <c r="H102" i="26"/>
  <c r="H105" i="26"/>
  <c r="H127" i="26"/>
  <c r="L125" i="26"/>
  <c r="L103" i="26"/>
  <c r="L105" i="26"/>
  <c r="L127" i="26"/>
  <c r="J102" i="26"/>
  <c r="J124" i="26"/>
  <c r="J129" i="26"/>
  <c r="J107" i="26"/>
  <c r="G127" i="26"/>
  <c r="G105" i="26"/>
  <c r="K104" i="26"/>
  <c r="K126" i="26"/>
  <c r="I103" i="26"/>
  <c r="I125" i="26"/>
  <c r="K127" i="26"/>
  <c r="K105" i="26"/>
  <c r="K129" i="26"/>
  <c r="K107" i="26"/>
  <c r="D124" i="26"/>
  <c r="D102" i="26"/>
  <c r="I129" i="26"/>
  <c r="I107" i="26"/>
  <c r="H125" i="26"/>
  <c r="H103" i="26"/>
  <c r="L106" i="26"/>
  <c r="L128" i="26"/>
  <c r="L132" i="26"/>
  <c r="L110" i="26"/>
  <c r="L108" i="26"/>
  <c r="L130" i="26"/>
  <c r="J103" i="26"/>
  <c r="J125" i="26"/>
  <c r="J127" i="26"/>
  <c r="J105" i="26"/>
  <c r="G124" i="26"/>
  <c r="G102" i="26"/>
  <c r="K109" i="26"/>
  <c r="K131" i="26"/>
  <c r="K130" i="26"/>
  <c r="K108" i="26"/>
  <c r="F102" i="26"/>
  <c r="P23" i="26" s="1"/>
  <c r="F124" i="26"/>
  <c r="I105" i="26"/>
  <c r="I127" i="26"/>
  <c r="I102" i="26"/>
  <c r="I124" i="26"/>
  <c r="H106" i="26"/>
  <c r="H128" i="26"/>
  <c r="L104" i="26"/>
  <c r="L126" i="26"/>
  <c r="L107" i="26"/>
  <c r="L129" i="26"/>
  <c r="E102" i="26"/>
  <c r="P22" i="26" s="1"/>
  <c r="E124" i="26"/>
  <c r="J108" i="26"/>
  <c r="J130" i="26"/>
  <c r="J104" i="26"/>
  <c r="J126" i="26"/>
  <c r="G125" i="26"/>
  <c r="G103" i="26"/>
  <c r="P65" i="26"/>
  <c r="M65" i="26" s="1"/>
  <c r="N65" i="26" s="1"/>
  <c r="P64" i="26"/>
  <c r="M64" i="26" s="1"/>
  <c r="N64" i="26" s="1"/>
  <c r="P63" i="26"/>
  <c r="M63" i="26" s="1"/>
  <c r="N63" i="26" s="1"/>
  <c r="P62" i="26"/>
  <c r="M62" i="26" s="1"/>
  <c r="N62" i="26" s="1"/>
  <c r="P61" i="26"/>
  <c r="M61" i="26" s="1"/>
  <c r="N61" i="26" s="1"/>
  <c r="P60" i="26"/>
  <c r="M60" i="26" s="1"/>
  <c r="N60" i="26" s="1"/>
  <c r="P59" i="26"/>
  <c r="M59" i="26" s="1"/>
  <c r="N59" i="26" s="1"/>
  <c r="P58" i="26"/>
  <c r="M58" i="26" s="1"/>
  <c r="N58" i="26" s="1"/>
  <c r="P57" i="26"/>
  <c r="M57" i="26" s="1"/>
  <c r="N57" i="26" s="1"/>
  <c r="P56" i="26"/>
  <c r="M56" i="26" s="1"/>
  <c r="N56" i="26" s="1"/>
  <c r="P55" i="26"/>
  <c r="M55" i="26" s="1"/>
  <c r="N55" i="26" s="1"/>
  <c r="P54" i="26"/>
  <c r="M54" i="26" s="1"/>
  <c r="N54" i="26" s="1"/>
  <c r="P53" i="26"/>
  <c r="M53" i="26" s="1"/>
  <c r="N53" i="26" s="1"/>
  <c r="P52" i="26"/>
  <c r="M52" i="26" s="1"/>
  <c r="N52" i="26" s="1"/>
  <c r="P51" i="26"/>
  <c r="M51" i="26" s="1"/>
  <c r="N51" i="26" s="1"/>
  <c r="P50" i="26"/>
  <c r="M50" i="26" s="1"/>
  <c r="N50" i="26" s="1"/>
  <c r="P49" i="26"/>
  <c r="M49" i="26" s="1"/>
  <c r="N49" i="26" s="1"/>
  <c r="P48" i="26"/>
  <c r="M48" i="26" s="1"/>
  <c r="N48" i="26" s="1"/>
  <c r="P47" i="26"/>
  <c r="M47" i="26" s="1"/>
  <c r="N47" i="26" s="1"/>
  <c r="P46" i="26"/>
  <c r="M46" i="26" s="1"/>
  <c r="N46" i="26" s="1"/>
  <c r="P45" i="26"/>
  <c r="M45" i="26" s="1"/>
  <c r="N45" i="26" s="1"/>
  <c r="P44" i="26"/>
  <c r="M44" i="26" s="1"/>
  <c r="N44" i="26" s="1"/>
  <c r="P43" i="26"/>
  <c r="M43" i="26" s="1"/>
  <c r="N43" i="26" s="1"/>
  <c r="P42" i="26"/>
  <c r="M42" i="26" s="1"/>
  <c r="N42" i="26" s="1"/>
  <c r="P41" i="26"/>
  <c r="M41" i="26" s="1"/>
  <c r="N41" i="26" s="1"/>
  <c r="P40" i="26"/>
  <c r="M40" i="26" s="1"/>
  <c r="N40" i="26" s="1"/>
  <c r="P39" i="26"/>
  <c r="M39" i="26" s="1"/>
  <c r="N39" i="26" s="1"/>
  <c r="P38" i="26"/>
  <c r="M38" i="26" s="1"/>
  <c r="N38" i="26" s="1"/>
  <c r="P37" i="26"/>
  <c r="M37" i="26" s="1"/>
  <c r="N37" i="26" s="1"/>
  <c r="P36" i="26"/>
  <c r="M36" i="26" s="1"/>
  <c r="N36" i="26" s="1"/>
  <c r="P35" i="26"/>
  <c r="M35" i="26" s="1"/>
  <c r="N35" i="26" s="1"/>
  <c r="P33" i="26"/>
  <c r="M33" i="26" s="1"/>
  <c r="N33" i="26" s="1"/>
  <c r="P32" i="26"/>
  <c r="M32" i="26" s="1"/>
  <c r="N32" i="26" s="1"/>
  <c r="P31" i="26"/>
  <c r="M31" i="26" s="1"/>
  <c r="N31" i="26" s="1"/>
  <c r="P30" i="26"/>
  <c r="M30" i="26" s="1"/>
  <c r="N30" i="26" s="1"/>
  <c r="P27" i="26"/>
  <c r="M27" i="26" s="1"/>
  <c r="N27" i="26" s="1"/>
  <c r="P26" i="26"/>
  <c r="M26" i="26" s="1"/>
  <c r="N26" i="26" s="1"/>
  <c r="P25" i="26"/>
  <c r="M25" i="26" s="1"/>
  <c r="N25" i="26" s="1"/>
  <c r="P24" i="26"/>
  <c r="M24" i="26" s="1"/>
  <c r="N24" i="26" s="1"/>
  <c r="P21" i="26"/>
  <c r="O15" i="26"/>
  <c r="O10" i="26"/>
  <c r="O11" i="26"/>
  <c r="O13" i="26"/>
  <c r="O12" i="26"/>
  <c r="O14" i="26"/>
  <c r="O7" i="26"/>
  <c r="O9" i="26"/>
  <c r="O8" i="26"/>
  <c r="E55" i="8"/>
  <c r="C55" i="8"/>
  <c r="F55" i="8"/>
  <c r="H55" i="8"/>
  <c r="K55" i="8"/>
  <c r="I55" i="8"/>
  <c r="D55" i="8"/>
  <c r="J55" i="8"/>
  <c r="L55" i="8"/>
  <c r="A40" i="8" a="1"/>
  <c r="A40" i="8" s="1"/>
  <c r="C38" i="8" a="1"/>
  <c r="G38" i="8" s="1"/>
  <c r="M22" i="26" l="1"/>
  <c r="N22" i="26" s="1"/>
  <c r="M34" i="26"/>
  <c r="N34" i="26" s="1"/>
  <c r="M21" i="26"/>
  <c r="N21" i="26" s="1"/>
  <c r="M23" i="26"/>
  <c r="N23" i="26" s="1"/>
  <c r="M29" i="26"/>
  <c r="N29" i="26" s="1"/>
  <c r="M28" i="26"/>
  <c r="N28" i="26" s="1"/>
  <c r="H38" i="8"/>
  <c r="F38" i="8"/>
  <c r="J38" i="8"/>
  <c r="C38" i="8"/>
  <c r="E38" i="8"/>
  <c r="I38" i="8"/>
  <c r="D38" i="8"/>
  <c r="A43" i="8"/>
  <c r="A46" i="8"/>
  <c r="A42" i="8"/>
  <c r="A49" i="8"/>
  <c r="A45" i="8"/>
  <c r="A41" i="8"/>
  <c r="A47" i="8"/>
  <c r="A48" i="8"/>
  <c r="A44" i="8"/>
  <c r="L38" i="8"/>
  <c r="K38" i="8"/>
  <c r="H76" i="23" l="1"/>
  <c r="D2" i="23"/>
  <c r="M1" i="22"/>
  <c r="N5" i="11" l="1"/>
  <c r="N4" i="11"/>
  <c r="AD20" i="11" s="1"/>
  <c r="L11" i="8"/>
  <c r="AO124" i="11" l="1"/>
  <c r="AO98" i="11"/>
  <c r="AO72" i="11"/>
  <c r="AD137" i="11"/>
  <c r="AD85" i="11"/>
  <c r="AO111" i="11"/>
  <c r="AO85" i="11"/>
  <c r="AD124" i="11"/>
  <c r="AD98" i="11"/>
  <c r="AD111" i="11"/>
  <c r="AD46" i="11"/>
  <c r="AO33" i="11"/>
  <c r="AD59" i="11"/>
  <c r="AO46" i="11"/>
  <c r="AD72" i="11"/>
  <c r="AO59" i="11"/>
  <c r="AD33" i="11"/>
  <c r="AO20" i="11"/>
  <c r="AO7" i="11"/>
  <c r="H30" i="23"/>
  <c r="H48" i="23"/>
  <c r="H31" i="23"/>
  <c r="H36" i="23"/>
  <c r="H32" i="23"/>
  <c r="A55" i="23"/>
  <c r="A39" i="23"/>
  <c r="A46" i="23"/>
  <c r="D46" i="23" s="1"/>
  <c r="A61" i="23"/>
  <c r="D61" i="23" s="1"/>
  <c r="A59" i="23"/>
  <c r="D59" i="23" s="1"/>
  <c r="A29" i="23"/>
  <c r="D29" i="23" s="1"/>
  <c r="A56" i="23"/>
  <c r="D56" i="23" s="1"/>
  <c r="A40" i="23"/>
  <c r="D40" i="23" s="1"/>
  <c r="A57" i="23"/>
  <c r="D57" i="23" s="1"/>
  <c r="A51" i="23"/>
  <c r="D51" i="23" s="1"/>
  <c r="A41" i="23"/>
  <c r="D41" i="23" s="1"/>
  <c r="A47" i="23"/>
  <c r="D47" i="23" s="1"/>
  <c r="A44" i="23"/>
  <c r="D44" i="23" s="1"/>
  <c r="A30" i="23"/>
  <c r="D30" i="23" s="1"/>
  <c r="A37" i="23"/>
  <c r="D37" i="23" s="1"/>
  <c r="A42" i="23"/>
  <c r="D42" i="23" s="1"/>
  <c r="A64" i="23"/>
  <c r="D64" i="23" s="1"/>
  <c r="A58" i="23"/>
  <c r="D58" i="23" s="1"/>
  <c r="A49" i="23"/>
  <c r="D49" i="23" s="1"/>
  <c r="A24" i="23"/>
  <c r="D24" i="23" s="1"/>
  <c r="A43" i="23"/>
  <c r="D43" i="23" s="1"/>
  <c r="A25" i="23"/>
  <c r="D25" i="23" s="1"/>
  <c r="A26" i="23"/>
  <c r="D26" i="23" s="1"/>
  <c r="A23" i="23"/>
  <c r="D23" i="23" s="1"/>
  <c r="A53" i="23"/>
  <c r="D53" i="23" s="1"/>
  <c r="A36" i="23"/>
  <c r="D36" i="23" s="1"/>
  <c r="A50" i="23"/>
  <c r="D50" i="23" s="1"/>
  <c r="A63" i="23"/>
  <c r="D63" i="23" s="1"/>
  <c r="A31" i="23"/>
  <c r="D31" i="23" s="1"/>
  <c r="A32" i="23"/>
  <c r="D32" i="23" s="1"/>
  <c r="A60" i="23"/>
  <c r="D60" i="23" s="1"/>
  <c r="A54" i="23"/>
  <c r="D54" i="23" s="1"/>
  <c r="A21" i="23"/>
  <c r="A45" i="23"/>
  <c r="D45" i="23" s="1"/>
  <c r="A35" i="23"/>
  <c r="D35" i="23" s="1"/>
  <c r="A34" i="23"/>
  <c r="D34" i="23" s="1"/>
  <c r="A52" i="23"/>
  <c r="D52" i="23" s="1"/>
  <c r="A38" i="23"/>
  <c r="D38" i="23" s="1"/>
  <c r="A65" i="23"/>
  <c r="D65" i="23" s="1"/>
  <c r="A48" i="23"/>
  <c r="D48" i="23" s="1"/>
  <c r="A62" i="23"/>
  <c r="D62" i="23" s="1"/>
  <c r="A28" i="23"/>
  <c r="D28" i="23" s="1"/>
  <c r="A27" i="23"/>
  <c r="D27" i="23" s="1"/>
  <c r="A33" i="23"/>
  <c r="D33" i="23" s="1"/>
  <c r="A22" i="23"/>
  <c r="D22" i="23" s="1"/>
  <c r="H23" i="23"/>
  <c r="D79" i="23" l="1"/>
  <c r="AD7" i="11"/>
  <c r="H26" i="23"/>
  <c r="H39" i="23"/>
  <c r="H41" i="23"/>
  <c r="D55" i="23"/>
  <c r="C77" i="23" a="1"/>
  <c r="F77" i="23" s="1"/>
  <c r="F86" i="23"/>
  <c r="L83" i="23"/>
  <c r="G81" i="23"/>
  <c r="I81" i="23"/>
  <c r="L79" i="23"/>
  <c r="G85" i="23"/>
  <c r="J83" i="23"/>
  <c r="H87" i="23"/>
  <c r="J85" i="23"/>
  <c r="J79" i="23"/>
  <c r="I84" i="23"/>
  <c r="F88" i="23"/>
  <c r="K82" i="23"/>
  <c r="G87" i="23"/>
  <c r="C86" i="23"/>
  <c r="J87" i="23"/>
  <c r="I82" i="23"/>
  <c r="H80" i="23"/>
  <c r="L82" i="23"/>
  <c r="H81" i="23"/>
  <c r="F85" i="23"/>
  <c r="H85" i="23"/>
  <c r="F80" i="23"/>
  <c r="L84" i="23"/>
  <c r="H79" i="23"/>
  <c r="C85" i="23"/>
  <c r="L80" i="23"/>
  <c r="I87" i="23"/>
  <c r="D84" i="23"/>
  <c r="J80" i="23"/>
  <c r="C88" i="23"/>
  <c r="E82" i="23"/>
  <c r="E87" i="23"/>
  <c r="C82" i="23"/>
  <c r="G86" i="23"/>
  <c r="C83" i="23"/>
  <c r="C87" i="23"/>
  <c r="H88" i="23"/>
  <c r="D83" i="23"/>
  <c r="F84" i="23"/>
  <c r="D82" i="23"/>
  <c r="J82" i="23"/>
  <c r="D86" i="23"/>
  <c r="K81" i="23"/>
  <c r="G84" i="23"/>
  <c r="G80" i="23"/>
  <c r="D81" i="23"/>
  <c r="L87" i="23"/>
  <c r="G88" i="23"/>
  <c r="K80" i="23"/>
  <c r="I83" i="23"/>
  <c r="F83" i="23"/>
  <c r="F79" i="23"/>
  <c r="D88" i="23"/>
  <c r="E83" i="23"/>
  <c r="E79" i="23"/>
  <c r="C84" i="23"/>
  <c r="C81" i="23"/>
  <c r="F87" i="23"/>
  <c r="E86" i="23"/>
  <c r="F81" i="23"/>
  <c r="K86" i="23"/>
  <c r="K85" i="23"/>
  <c r="E88" i="23"/>
  <c r="H83" i="23"/>
  <c r="J88" i="23"/>
  <c r="D85" i="23"/>
  <c r="J84" i="23"/>
  <c r="L86" i="23"/>
  <c r="K79" i="23"/>
  <c r="I88" i="23"/>
  <c r="K84" i="23"/>
  <c r="D39" i="23"/>
  <c r="H34" i="23"/>
  <c r="I80" i="23"/>
  <c r="E84" i="23"/>
  <c r="L81" i="23"/>
  <c r="H86" i="23"/>
  <c r="I79" i="23"/>
  <c r="E80" i="23"/>
  <c r="G79" i="23"/>
  <c r="I86" i="23"/>
  <c r="D87" i="23"/>
  <c r="K88" i="23"/>
  <c r="H29" i="23"/>
  <c r="C80" i="23"/>
  <c r="K83" i="23"/>
  <c r="G82" i="23"/>
  <c r="E85" i="23"/>
  <c r="J81" i="23"/>
  <c r="L85" i="23"/>
  <c r="H47" i="23"/>
  <c r="H33" i="23"/>
  <c r="H45" i="23"/>
  <c r="H38" i="23"/>
  <c r="H42" i="23"/>
  <c r="H27" i="23"/>
  <c r="H82" i="23"/>
  <c r="H37" i="23"/>
  <c r="H40" i="23"/>
  <c r="H24" i="23"/>
  <c r="H44" i="23"/>
  <c r="H43" i="23"/>
  <c r="H25" i="23"/>
  <c r="H35" i="23"/>
  <c r="H46" i="23"/>
  <c r="J77" i="23" l="1"/>
  <c r="I77" i="23"/>
  <c r="D77" i="23"/>
  <c r="G77" i="23"/>
  <c r="L77" i="23"/>
  <c r="E77" i="23"/>
  <c r="C77" i="23"/>
  <c r="H77" i="23"/>
  <c r="K77" i="23"/>
  <c r="M9" i="11" a="1"/>
  <c r="R12" i="11" s="1"/>
  <c r="AN12" i="11" s="1"/>
  <c r="AC12" i="11" s="1"/>
  <c r="G12" i="11" s="1"/>
  <c r="E14" i="11" s="1"/>
  <c r="H94" i="23"/>
  <c r="D99" i="23"/>
  <c r="K96" i="23"/>
  <c r="D89" i="23"/>
  <c r="D91" i="23"/>
  <c r="F91" i="23"/>
  <c r="F89" i="23"/>
  <c r="C99" i="23"/>
  <c r="D96" i="23"/>
  <c r="F97" i="23"/>
  <c r="J97" i="23"/>
  <c r="F98" i="23"/>
  <c r="J93" i="23"/>
  <c r="C89" i="23"/>
  <c r="C92" i="23"/>
  <c r="I98" i="23"/>
  <c r="H98" i="23"/>
  <c r="I100" i="23"/>
  <c r="D97" i="23"/>
  <c r="E100" i="23"/>
  <c r="E98" i="23"/>
  <c r="E91" i="23"/>
  <c r="E89" i="23"/>
  <c r="F95" i="23"/>
  <c r="L99" i="23"/>
  <c r="K93" i="23"/>
  <c r="F96" i="23"/>
  <c r="C95" i="23"/>
  <c r="E94" i="23"/>
  <c r="I99" i="23"/>
  <c r="L96" i="23"/>
  <c r="H93" i="23"/>
  <c r="J99" i="23"/>
  <c r="F100" i="23"/>
  <c r="H99" i="23"/>
  <c r="I93" i="23"/>
  <c r="K95" i="23"/>
  <c r="I89" i="23"/>
  <c r="I91" i="23"/>
  <c r="J96" i="23"/>
  <c r="C96" i="23"/>
  <c r="G100" i="23"/>
  <c r="D94" i="23"/>
  <c r="E99" i="23"/>
  <c r="H89" i="23"/>
  <c r="H91" i="23"/>
  <c r="I94" i="23"/>
  <c r="K94" i="23"/>
  <c r="L91" i="23"/>
  <c r="L89" i="23"/>
  <c r="E97" i="23"/>
  <c r="G91" i="23"/>
  <c r="G89" i="23"/>
  <c r="L93" i="23"/>
  <c r="K91" i="23"/>
  <c r="K89" i="23"/>
  <c r="J100" i="23"/>
  <c r="K97" i="23"/>
  <c r="F99" i="23"/>
  <c r="E95" i="23"/>
  <c r="I95" i="23"/>
  <c r="D93" i="23"/>
  <c r="D98" i="23"/>
  <c r="D95" i="23"/>
  <c r="G98" i="23"/>
  <c r="C100" i="23"/>
  <c r="L92" i="23"/>
  <c r="F92" i="23"/>
  <c r="L94" i="23"/>
  <c r="C98" i="23"/>
  <c r="I96" i="23"/>
  <c r="J95" i="23"/>
  <c r="G93" i="23"/>
  <c r="L97" i="23"/>
  <c r="I92" i="23"/>
  <c r="F93" i="23"/>
  <c r="G96" i="23"/>
  <c r="G94" i="23"/>
  <c r="K100" i="23"/>
  <c r="E92" i="23"/>
  <c r="E96" i="23"/>
  <c r="L98" i="23"/>
  <c r="H95" i="23"/>
  <c r="K98" i="23"/>
  <c r="C93" i="23"/>
  <c r="D100" i="23"/>
  <c r="K92" i="23"/>
  <c r="G92" i="23"/>
  <c r="J94" i="23"/>
  <c r="H100" i="23"/>
  <c r="C94" i="23"/>
  <c r="J92" i="23"/>
  <c r="C97" i="23"/>
  <c r="H97" i="23"/>
  <c r="H92" i="23"/>
  <c r="G99" i="23"/>
  <c r="J91" i="23"/>
  <c r="J89" i="23"/>
  <c r="G97" i="23"/>
  <c r="L95" i="23"/>
  <c r="Q15" i="11" l="1"/>
  <c r="P10" i="11"/>
  <c r="AL10" i="11" s="1"/>
  <c r="AA10" i="11" s="1"/>
  <c r="E10" i="11" s="1"/>
  <c r="C12" i="11" s="1"/>
  <c r="Q10" i="11"/>
  <c r="AM10" i="11" s="1"/>
  <c r="AB10" i="11" s="1"/>
  <c r="F10" i="11" s="1"/>
  <c r="C13" i="11" s="1"/>
  <c r="O14" i="11"/>
  <c r="Q12" i="11"/>
  <c r="AM12" i="11" s="1"/>
  <c r="AB12" i="11" s="1"/>
  <c r="F12" i="11" s="1"/>
  <c r="E13" i="11" s="1"/>
  <c r="O10" i="11"/>
  <c r="AK10" i="11" s="1"/>
  <c r="Z10" i="11" s="1"/>
  <c r="R10" i="11"/>
  <c r="AN10" i="11" s="1"/>
  <c r="AC10" i="11" s="1"/>
  <c r="G10" i="11" s="1"/>
  <c r="C14" i="11" s="1"/>
  <c r="P11" i="11"/>
  <c r="AL11" i="11" s="1"/>
  <c r="AA11" i="11" s="1"/>
  <c r="E11" i="11" s="1"/>
  <c r="D12" i="11" s="1"/>
  <c r="R9" i="11"/>
  <c r="AN9" i="11" s="1"/>
  <c r="AC9" i="11" s="1"/>
  <c r="G9" i="11" s="1"/>
  <c r="B14" i="11" s="1"/>
  <c r="P18" i="11"/>
  <c r="R15" i="11"/>
  <c r="R18" i="11"/>
  <c r="Q11" i="11"/>
  <c r="AM11" i="11" s="1"/>
  <c r="AB11" i="11" s="1"/>
  <c r="F11" i="11" s="1"/>
  <c r="D13" i="11" s="1"/>
  <c r="V10" i="11"/>
  <c r="AR10" i="11" s="1"/>
  <c r="AG10" i="11" s="1"/>
  <c r="K10" i="11" s="1"/>
  <c r="C18" i="11" s="1"/>
  <c r="T9" i="11"/>
  <c r="AP9" i="11" s="1"/>
  <c r="AE9" i="11" s="1"/>
  <c r="I9" i="11" s="1"/>
  <c r="B16" i="11" s="1"/>
  <c r="T10" i="11"/>
  <c r="AP10" i="11" s="1"/>
  <c r="AE10" i="11" s="1"/>
  <c r="I10" i="11" s="1"/>
  <c r="C16" i="11" s="1"/>
  <c r="U10" i="11"/>
  <c r="AQ10" i="11" s="1"/>
  <c r="AF10" i="11" s="1"/>
  <c r="J10" i="11" s="1"/>
  <c r="C17" i="11" s="1"/>
  <c r="M11" i="11"/>
  <c r="Q14" i="11"/>
  <c r="S10" i="11"/>
  <c r="AO10" i="11" s="1"/>
  <c r="AD10" i="11" s="1"/>
  <c r="H10" i="11" s="1"/>
  <c r="C15" i="11" s="1"/>
  <c r="T13" i="11"/>
  <c r="AP13" i="11" s="1"/>
  <c r="AE13" i="11" s="1"/>
  <c r="I13" i="11" s="1"/>
  <c r="F16" i="11" s="1"/>
  <c r="Q16" i="11"/>
  <c r="M14" i="11"/>
  <c r="S16" i="11"/>
  <c r="N14" i="11"/>
  <c r="N17" i="11"/>
  <c r="R13" i="11"/>
  <c r="AN13" i="11" s="1"/>
  <c r="AC13" i="11" s="1"/>
  <c r="G13" i="11" s="1"/>
  <c r="F14" i="11" s="1"/>
  <c r="V12" i="11"/>
  <c r="AR12" i="11" s="1"/>
  <c r="AG12" i="11" s="1"/>
  <c r="K12" i="11" s="1"/>
  <c r="E18" i="11" s="1"/>
  <c r="N13" i="11"/>
  <c r="O13" i="11"/>
  <c r="O15" i="11"/>
  <c r="N12" i="11"/>
  <c r="T15" i="11"/>
  <c r="AP15" i="11" s="1"/>
  <c r="AE15" i="11" s="1"/>
  <c r="I15" i="11" s="1"/>
  <c r="H16" i="11" s="1"/>
  <c r="V15" i="11"/>
  <c r="AR15" i="11" s="1"/>
  <c r="AG15" i="11" s="1"/>
  <c r="K15" i="11" s="1"/>
  <c r="H18" i="11" s="1"/>
  <c r="N16" i="11"/>
  <c r="V13" i="11"/>
  <c r="AR13" i="11" s="1"/>
  <c r="AG13" i="11" s="1"/>
  <c r="K13" i="11" s="1"/>
  <c r="F18" i="11" s="1"/>
  <c r="M15" i="11"/>
  <c r="M12" i="11"/>
  <c r="T12" i="11"/>
  <c r="AP12" i="11" s="1"/>
  <c r="AE12" i="11" s="1"/>
  <c r="I12" i="11" s="1"/>
  <c r="E16" i="11" s="1"/>
  <c r="U16" i="11"/>
  <c r="AQ16" i="11" s="1"/>
  <c r="AF16" i="11" s="1"/>
  <c r="J16" i="11" s="1"/>
  <c r="I17" i="11" s="1"/>
  <c r="N11" i="11"/>
  <c r="U9" i="11"/>
  <c r="AQ9" i="11" s="1"/>
  <c r="AF9" i="11" s="1"/>
  <c r="J9" i="11" s="1"/>
  <c r="B17" i="11" s="1"/>
  <c r="Q9" i="11"/>
  <c r="AM9" i="11" s="1"/>
  <c r="AB9" i="11" s="1"/>
  <c r="F9" i="11" s="1"/>
  <c r="B13" i="11" s="1"/>
  <c r="V9" i="11"/>
  <c r="AR9" i="11" s="1"/>
  <c r="AG9" i="11" s="1"/>
  <c r="K9" i="11" s="1"/>
  <c r="B18" i="11" s="1"/>
  <c r="U12" i="11"/>
  <c r="AQ12" i="11" s="1"/>
  <c r="AF12" i="11" s="1"/>
  <c r="J12" i="11" s="1"/>
  <c r="E17" i="11" s="1"/>
  <c r="P13" i="11"/>
  <c r="Q17" i="11"/>
  <c r="N18" i="11"/>
  <c r="M16" i="11"/>
  <c r="M18" i="11"/>
  <c r="U15" i="11"/>
  <c r="AQ15" i="11" s="1"/>
  <c r="AF15" i="11" s="1"/>
  <c r="J15" i="11" s="1"/>
  <c r="H17" i="11" s="1"/>
  <c r="S17" i="11"/>
  <c r="V16" i="11"/>
  <c r="AR16" i="11" s="1"/>
  <c r="AG16" i="11" s="1"/>
  <c r="K16" i="11" s="1"/>
  <c r="I18" i="11" s="1"/>
  <c r="U18" i="11"/>
  <c r="S14" i="11"/>
  <c r="AO14" i="11" s="1"/>
  <c r="AD14" i="11" s="1"/>
  <c r="H14" i="11" s="1"/>
  <c r="G15" i="11" s="1"/>
  <c r="S13" i="11"/>
  <c r="AO13" i="11" s="1"/>
  <c r="AD13" i="11" s="1"/>
  <c r="H13" i="11" s="1"/>
  <c r="F15" i="11" s="1"/>
  <c r="P17" i="11"/>
  <c r="V11" i="11"/>
  <c r="AR11" i="11" s="1"/>
  <c r="AG11" i="11" s="1"/>
  <c r="K11" i="11" s="1"/>
  <c r="D18" i="11" s="1"/>
  <c r="S12" i="11"/>
  <c r="AO12" i="11" s="1"/>
  <c r="AD12" i="11" s="1"/>
  <c r="H12" i="11" s="1"/>
  <c r="E15" i="11" s="1"/>
  <c r="S9" i="11"/>
  <c r="AO9" i="11" s="1"/>
  <c r="AD9" i="11" s="1"/>
  <c r="H9" i="11" s="1"/>
  <c r="B15" i="11" s="1"/>
  <c r="O9" i="11"/>
  <c r="AK9" i="11" s="1"/>
  <c r="Z9" i="11" s="1"/>
  <c r="P9" i="11"/>
  <c r="AL9" i="11" s="1"/>
  <c r="AA9" i="11" s="1"/>
  <c r="E9" i="11" s="1"/>
  <c r="B12" i="11" s="1"/>
  <c r="M91" i="23"/>
  <c r="O17" i="11"/>
  <c r="Q18" i="11"/>
  <c r="T14" i="11"/>
  <c r="AP14" i="11" s="1"/>
  <c r="AE14" i="11" s="1"/>
  <c r="I14" i="11" s="1"/>
  <c r="G16" i="11" s="1"/>
  <c r="S11" i="11"/>
  <c r="AO11" i="11" s="1"/>
  <c r="AD11" i="11" s="1"/>
  <c r="H11" i="11" s="1"/>
  <c r="D15" i="11" s="1"/>
  <c r="R11" i="11"/>
  <c r="AN11" i="11" s="1"/>
  <c r="AC11" i="11" s="1"/>
  <c r="G11" i="11" s="1"/>
  <c r="D14" i="11" s="1"/>
  <c r="M13" i="11"/>
  <c r="U11" i="11"/>
  <c r="AQ11" i="11" s="1"/>
  <c r="AF11" i="11" s="1"/>
  <c r="J11" i="11" s="1"/>
  <c r="D17" i="11" s="1"/>
  <c r="O16" i="11"/>
  <c r="T11" i="11"/>
  <c r="AP11" i="11" s="1"/>
  <c r="AE11" i="11" s="1"/>
  <c r="I11" i="11" s="1"/>
  <c r="D16" i="11" s="1"/>
  <c r="N9" i="11"/>
  <c r="AJ9" i="11" s="1"/>
  <c r="Y9" i="11" s="1"/>
  <c r="U13" i="11"/>
  <c r="AQ13" i="11" s="1"/>
  <c r="AF13" i="11" s="1"/>
  <c r="J13" i="11" s="1"/>
  <c r="F17" i="11" s="1"/>
  <c r="R17" i="11"/>
  <c r="T17" i="11"/>
  <c r="P14" i="11"/>
  <c r="V17" i="11"/>
  <c r="AR17" i="11" s="1"/>
  <c r="AG17" i="11" s="1"/>
  <c r="K17" i="11" s="1"/>
  <c r="J18" i="11" s="1"/>
  <c r="N15" i="11"/>
  <c r="R16" i="11"/>
  <c r="M10" i="11"/>
  <c r="M17" i="11"/>
  <c r="U14" i="11"/>
  <c r="AQ14" i="11" s="1"/>
  <c r="AF14" i="11" s="1"/>
  <c r="J14" i="11" s="1"/>
  <c r="G17" i="11" s="1"/>
  <c r="T18" i="11"/>
  <c r="V14" i="11"/>
  <c r="AR14" i="11" s="1"/>
  <c r="AG14" i="11" s="1"/>
  <c r="K14" i="11" s="1"/>
  <c r="G18" i="11" s="1"/>
  <c r="O12" i="11"/>
  <c r="O18" i="11"/>
  <c r="S18" i="11"/>
  <c r="P16" i="11"/>
  <c r="P15" i="11"/>
  <c r="V18" i="11"/>
  <c r="T16" i="11"/>
  <c r="Q13" i="11"/>
  <c r="R14" i="11"/>
  <c r="S15" i="11"/>
  <c r="M9" i="11"/>
  <c r="N10" i="11"/>
  <c r="O11" i="11"/>
  <c r="U17" i="11"/>
  <c r="P12" i="11"/>
  <c r="M100" i="23"/>
  <c r="M99" i="23"/>
  <c r="M97" i="23"/>
  <c r="M94" i="23"/>
  <c r="M95" i="23"/>
  <c r="M93" i="23"/>
  <c r="M98" i="23"/>
  <c r="M96" i="23"/>
  <c r="M92" i="23"/>
  <c r="D9" i="11" l="1"/>
  <c r="B11" i="11" s="1"/>
  <c r="D10" i="11"/>
  <c r="C11" i="11" s="1"/>
  <c r="M101" i="23"/>
  <c r="N92" i="23" s="1"/>
  <c r="C9" i="11" l="1"/>
  <c r="B10" i="11" s="1"/>
  <c r="C40" i="8" s="1" a="1"/>
  <c r="N98" i="23"/>
  <c r="N99" i="23"/>
  <c r="N100" i="23"/>
  <c r="N95" i="23"/>
  <c r="N94" i="23"/>
  <c r="N91" i="23"/>
  <c r="D113" i="23" s="1"/>
  <c r="D124" i="23" s="1"/>
  <c r="N96" i="23"/>
  <c r="N93" i="23"/>
  <c r="N97" i="23"/>
  <c r="C40" i="8" l="1"/>
  <c r="G40" i="8"/>
  <c r="K40" i="8"/>
  <c r="E41" i="8"/>
  <c r="I41" i="8"/>
  <c r="C42" i="8"/>
  <c r="G42" i="8"/>
  <c r="K42" i="8"/>
  <c r="E43" i="8"/>
  <c r="I43" i="8"/>
  <c r="C44" i="8"/>
  <c r="G44" i="8"/>
  <c r="K44" i="8"/>
  <c r="E45" i="8"/>
  <c r="I45" i="8"/>
  <c r="C46" i="8"/>
  <c r="G46" i="8"/>
  <c r="K46" i="8"/>
  <c r="E47" i="8"/>
  <c r="I47" i="8"/>
  <c r="C48" i="8"/>
  <c r="G48" i="8"/>
  <c r="K48" i="8"/>
  <c r="E49" i="8"/>
  <c r="I49" i="8"/>
  <c r="D40" i="8"/>
  <c r="H40" i="8"/>
  <c r="L40" i="8"/>
  <c r="F41" i="8"/>
  <c r="J41" i="8"/>
  <c r="D42" i="8"/>
  <c r="H42" i="8"/>
  <c r="L42" i="8"/>
  <c r="F43" i="8"/>
  <c r="J43" i="8"/>
  <c r="D44" i="8"/>
  <c r="H44" i="8"/>
  <c r="L44" i="8"/>
  <c r="F45" i="8"/>
  <c r="J45" i="8"/>
  <c r="D46" i="8"/>
  <c r="H46" i="8"/>
  <c r="L46" i="8"/>
  <c r="F47" i="8"/>
  <c r="J47" i="8"/>
  <c r="D48" i="8"/>
  <c r="H48" i="8"/>
  <c r="L48" i="8"/>
  <c r="F49" i="8"/>
  <c r="J49" i="8"/>
  <c r="E40" i="8"/>
  <c r="I40" i="8"/>
  <c r="C41" i="8"/>
  <c r="G41" i="8"/>
  <c r="K41" i="8"/>
  <c r="E42" i="8"/>
  <c r="I42" i="8"/>
  <c r="C43" i="8"/>
  <c r="G43" i="8"/>
  <c r="K43" i="8"/>
  <c r="E44" i="8"/>
  <c r="I44" i="8"/>
  <c r="C45" i="8"/>
  <c r="G45" i="8"/>
  <c r="K45" i="8"/>
  <c r="E46" i="8"/>
  <c r="I46" i="8"/>
  <c r="C47" i="8"/>
  <c r="G47" i="8"/>
  <c r="K47" i="8"/>
  <c r="E48" i="8"/>
  <c r="I48" i="8"/>
  <c r="C49" i="8"/>
  <c r="G49" i="8"/>
  <c r="K49" i="8"/>
  <c r="F40" i="8"/>
  <c r="J40" i="8"/>
  <c r="D41" i="8"/>
  <c r="H41" i="8"/>
  <c r="L41" i="8"/>
  <c r="F42" i="8"/>
  <c r="J42" i="8"/>
  <c r="D43" i="8"/>
  <c r="H43" i="8"/>
  <c r="F44" i="8"/>
  <c r="L45" i="8"/>
  <c r="H47" i="8"/>
  <c r="D49" i="8"/>
  <c r="J44" i="8"/>
  <c r="F46" i="8"/>
  <c r="L47" i="8"/>
  <c r="H49" i="8"/>
  <c r="D45" i="8"/>
  <c r="J46" i="8"/>
  <c r="F48" i="8"/>
  <c r="L49" i="8"/>
  <c r="L43" i="8"/>
  <c r="H45" i="8"/>
  <c r="D47" i="8"/>
  <c r="J48" i="8"/>
  <c r="L120" i="23"/>
  <c r="L131" i="23" s="1"/>
  <c r="L118" i="23"/>
  <c r="L129" i="23" s="1"/>
  <c r="L117" i="23"/>
  <c r="L128" i="23" s="1"/>
  <c r="L113" i="23"/>
  <c r="L124" i="23" s="1"/>
  <c r="L119" i="23"/>
  <c r="L130" i="23" s="1"/>
  <c r="L115" i="23"/>
  <c r="L126" i="23" s="1"/>
  <c r="L116" i="23"/>
  <c r="L127" i="23" s="1"/>
  <c r="L121" i="23"/>
  <c r="L132" i="23" s="1"/>
  <c r="L114" i="23"/>
  <c r="L125" i="23" s="1"/>
  <c r="K118" i="23"/>
  <c r="K129" i="23" s="1"/>
  <c r="K117" i="23"/>
  <c r="K128" i="23" s="1"/>
  <c r="K114" i="23"/>
  <c r="K125" i="23" s="1"/>
  <c r="K120" i="23"/>
  <c r="K131" i="23" s="1"/>
  <c r="K115" i="23"/>
  <c r="K126" i="23" s="1"/>
  <c r="K119" i="23"/>
  <c r="K130" i="23" s="1"/>
  <c r="K113" i="23"/>
  <c r="K124" i="23" s="1"/>
  <c r="K116" i="23"/>
  <c r="K127" i="23" s="1"/>
  <c r="J118" i="23"/>
  <c r="J129" i="23" s="1"/>
  <c r="J113" i="23"/>
  <c r="J124" i="23" s="1"/>
  <c r="J115" i="23"/>
  <c r="J126" i="23" s="1"/>
  <c r="J117" i="23"/>
  <c r="J128" i="23" s="1"/>
  <c r="J116" i="23"/>
  <c r="J127" i="23" s="1"/>
  <c r="J119" i="23"/>
  <c r="J130" i="23" s="1"/>
  <c r="J114" i="23"/>
  <c r="J125" i="23" s="1"/>
  <c r="I114" i="23"/>
  <c r="I125" i="23" s="1"/>
  <c r="I113" i="23"/>
  <c r="I124" i="23" s="1"/>
  <c r="I115" i="23"/>
  <c r="I126" i="23" s="1"/>
  <c r="I116" i="23"/>
  <c r="I127" i="23" s="1"/>
  <c r="I118" i="23"/>
  <c r="I129" i="23" s="1"/>
  <c r="I117" i="23"/>
  <c r="I128" i="23" s="1"/>
  <c r="H117" i="23"/>
  <c r="H128" i="23" s="1"/>
  <c r="H116" i="23"/>
  <c r="H127" i="23" s="1"/>
  <c r="H113" i="23"/>
  <c r="H124" i="23" s="1"/>
  <c r="H114" i="23"/>
  <c r="H125" i="23" s="1"/>
  <c r="H115" i="23"/>
  <c r="H126" i="23" s="1"/>
  <c r="D102" i="23"/>
  <c r="F113" i="23"/>
  <c r="F124" i="23" s="1"/>
  <c r="F115" i="23"/>
  <c r="F126" i="23" s="1"/>
  <c r="F114" i="23"/>
  <c r="F125" i="23" s="1"/>
  <c r="E113" i="23"/>
  <c r="E124" i="23" s="1"/>
  <c r="E114" i="23"/>
  <c r="E125" i="23" s="1"/>
  <c r="G115" i="23"/>
  <c r="G126" i="23" s="1"/>
  <c r="G114" i="23"/>
  <c r="G125" i="23" s="1"/>
  <c r="G113" i="23"/>
  <c r="G124" i="23" s="1"/>
  <c r="G116" i="23"/>
  <c r="G127" i="23" s="1"/>
  <c r="L76" i="8"/>
  <c r="H76" i="8"/>
  <c r="D76" i="8"/>
  <c r="K76" i="8"/>
  <c r="G76" i="8"/>
  <c r="C76" i="8"/>
  <c r="J76" i="8"/>
  <c r="F76" i="8"/>
  <c r="I76" i="8"/>
  <c r="E76" i="8"/>
  <c r="C54" i="8" a="1"/>
  <c r="O6" i="23" a="1"/>
  <c r="O12" i="23" s="1"/>
  <c r="N101" i="23"/>
  <c r="M17" i="23" s="1"/>
  <c r="L102" i="23" l="1"/>
  <c r="P50" i="23" s="1"/>
  <c r="K108" i="23"/>
  <c r="P61" i="23" s="1"/>
  <c r="K106" i="23"/>
  <c r="P57" i="23" s="1"/>
  <c r="L105" i="23"/>
  <c r="P56" i="23" s="1"/>
  <c r="L106" i="23"/>
  <c r="P58" i="23" s="1"/>
  <c r="K104" i="23"/>
  <c r="P53" i="23" s="1"/>
  <c r="K107" i="23"/>
  <c r="P59" i="23" s="1"/>
  <c r="L104" i="23"/>
  <c r="P54" i="23" s="1"/>
  <c r="L107" i="23"/>
  <c r="P60" i="23" s="1"/>
  <c r="K102" i="23"/>
  <c r="P49" i="23" s="1"/>
  <c r="K103" i="23"/>
  <c r="P51" i="23" s="1"/>
  <c r="L110" i="23"/>
  <c r="P65" i="23" s="1"/>
  <c r="K105" i="23"/>
  <c r="P55" i="23" s="1"/>
  <c r="K109" i="23"/>
  <c r="P63" i="23" s="1"/>
  <c r="L103" i="23"/>
  <c r="P52" i="23" s="1"/>
  <c r="L108" i="23"/>
  <c r="P62" i="23" s="1"/>
  <c r="L109" i="23"/>
  <c r="P64" i="23" s="1"/>
  <c r="J106" i="23"/>
  <c r="P45" i="23" s="1"/>
  <c r="J104" i="23"/>
  <c r="P38" i="23" s="1"/>
  <c r="J108" i="23"/>
  <c r="P48" i="23" s="1"/>
  <c r="J102" i="23"/>
  <c r="P27" i="23" s="1"/>
  <c r="J103" i="23"/>
  <c r="P33" i="23" s="1"/>
  <c r="J105" i="23"/>
  <c r="P42" i="23" s="1"/>
  <c r="J107" i="23"/>
  <c r="P47" i="23" s="1"/>
  <c r="H105" i="23"/>
  <c r="P40" i="23" s="1"/>
  <c r="I105" i="23"/>
  <c r="P41" i="23" s="1"/>
  <c r="H104" i="23"/>
  <c r="P36" i="23" s="1"/>
  <c r="H106" i="23"/>
  <c r="P43" i="23" s="1"/>
  <c r="I104" i="23"/>
  <c r="P37" i="23" s="1"/>
  <c r="H103" i="23"/>
  <c r="P31" i="23" s="1"/>
  <c r="I106" i="23"/>
  <c r="P44" i="23" s="1"/>
  <c r="I102" i="23"/>
  <c r="P26" i="23" s="1"/>
  <c r="H102" i="23"/>
  <c r="P25" i="23" s="1"/>
  <c r="I107" i="23"/>
  <c r="P46" i="23" s="1"/>
  <c r="I103" i="23"/>
  <c r="P32" i="23" s="1"/>
  <c r="G102" i="23"/>
  <c r="P24" i="23" s="1"/>
  <c r="E102" i="23"/>
  <c r="P22" i="23" s="1"/>
  <c r="G104" i="23"/>
  <c r="P35" i="23" s="1"/>
  <c r="F104" i="23"/>
  <c r="P34" i="23" s="1"/>
  <c r="G105" i="23"/>
  <c r="P39" i="23" s="1"/>
  <c r="E103" i="23"/>
  <c r="P28" i="23" s="1"/>
  <c r="F102" i="23"/>
  <c r="P23" i="23" s="1"/>
  <c r="G103" i="23"/>
  <c r="P30" i="23" s="1"/>
  <c r="F103" i="23"/>
  <c r="P29" i="23" s="1"/>
  <c r="P21" i="23"/>
  <c r="O8" i="23"/>
  <c r="F54" i="8"/>
  <c r="J54" i="8"/>
  <c r="C54" i="8"/>
  <c r="C74" i="8" s="1"/>
  <c r="C95" i="8" s="1"/>
  <c r="D54" i="8"/>
  <c r="H54" i="8"/>
  <c r="L54" i="8"/>
  <c r="L74" i="8" s="1"/>
  <c r="K54" i="8"/>
  <c r="K74" i="8" s="1"/>
  <c r="E54" i="8"/>
  <c r="I54" i="8"/>
  <c r="G54" i="8"/>
  <c r="C13" i="22"/>
  <c r="J14" i="22"/>
  <c r="B14" i="22"/>
  <c r="D9" i="22"/>
  <c r="H12" i="22"/>
  <c r="H13" i="22"/>
  <c r="B13" i="22"/>
  <c r="D10" i="22"/>
  <c r="C7" i="22"/>
  <c r="F10" i="22"/>
  <c r="E9" i="22"/>
  <c r="B7" i="22"/>
  <c r="C9" i="22"/>
  <c r="I14" i="22"/>
  <c r="G12" i="22"/>
  <c r="B8" i="22"/>
  <c r="D8" i="22"/>
  <c r="D12" i="22"/>
  <c r="C11" i="22"/>
  <c r="C12" i="22"/>
  <c r="E11" i="22"/>
  <c r="F13" i="22"/>
  <c r="C8" i="22"/>
  <c r="G14" i="22"/>
  <c r="H14" i="22"/>
  <c r="C10" i="22"/>
  <c r="B9" i="22"/>
  <c r="B12" i="22"/>
  <c r="D13" i="22"/>
  <c r="E14" i="22"/>
  <c r="G13" i="22"/>
  <c r="E10" i="22"/>
  <c r="B6" i="22"/>
  <c r="F14" i="22"/>
  <c r="E12" i="22"/>
  <c r="B10" i="22"/>
  <c r="F11" i="22"/>
  <c r="I13" i="22"/>
  <c r="F12" i="22"/>
  <c r="C14" i="22"/>
  <c r="D14" i="22"/>
  <c r="B11" i="22"/>
  <c r="G11" i="22"/>
  <c r="E13" i="22"/>
  <c r="D11" i="22"/>
  <c r="O13" i="23"/>
  <c r="O15" i="23"/>
  <c r="O14" i="23"/>
  <c r="O7" i="23"/>
  <c r="O9" i="23"/>
  <c r="O11" i="23"/>
  <c r="O6" i="23"/>
  <c r="O10" i="23"/>
  <c r="M62" i="23" l="1"/>
  <c r="N62" i="23" s="1"/>
  <c r="M63" i="23"/>
  <c r="N63" i="23" s="1"/>
  <c r="M65" i="23"/>
  <c r="N65" i="23" s="1"/>
  <c r="M49" i="23"/>
  <c r="N49" i="23" s="1"/>
  <c r="M54" i="23"/>
  <c r="N54" i="23" s="1"/>
  <c r="M53" i="23"/>
  <c r="N53" i="23" s="1"/>
  <c r="M56" i="23"/>
  <c r="N56" i="23" s="1"/>
  <c r="M61" i="23"/>
  <c r="N61" i="23" s="1"/>
  <c r="M64" i="23"/>
  <c r="N64" i="23" s="1"/>
  <c r="M52" i="23"/>
  <c r="N52" i="23" s="1"/>
  <c r="M55" i="23"/>
  <c r="N55" i="23" s="1"/>
  <c r="M51" i="23"/>
  <c r="N51" i="23" s="1"/>
  <c r="M60" i="23"/>
  <c r="N60" i="23" s="1"/>
  <c r="M59" i="23"/>
  <c r="N59" i="23" s="1"/>
  <c r="M58" i="23"/>
  <c r="N58" i="23" s="1"/>
  <c r="M57" i="23"/>
  <c r="N57" i="23" s="1"/>
  <c r="M50" i="23"/>
  <c r="N50" i="23" s="1"/>
  <c r="M41" i="23"/>
  <c r="N41" i="23" s="1"/>
  <c r="M25" i="23"/>
  <c r="N25" i="23" s="1"/>
  <c r="M36" i="23"/>
  <c r="N36" i="23" s="1"/>
  <c r="M34" i="23"/>
  <c r="N34" i="23" s="1"/>
  <c r="M37" i="23"/>
  <c r="N37" i="23" s="1"/>
  <c r="M48" i="23"/>
  <c r="N48" i="23" s="1"/>
  <c r="M32" i="23"/>
  <c r="N32" i="23" s="1"/>
  <c r="M47" i="23"/>
  <c r="N47" i="23" s="1"/>
  <c r="M31" i="23"/>
  <c r="N31" i="23" s="1"/>
  <c r="M46" i="23"/>
  <c r="N46" i="23" s="1"/>
  <c r="M33" i="23"/>
  <c r="N33" i="23" s="1"/>
  <c r="M44" i="23"/>
  <c r="N44" i="23" s="1"/>
  <c r="M43" i="23"/>
  <c r="N43" i="23" s="1"/>
  <c r="M27" i="23"/>
  <c r="N27" i="23" s="1"/>
  <c r="M42" i="23"/>
  <c r="N42" i="23" s="1"/>
  <c r="M26" i="23"/>
  <c r="N26" i="23" s="1"/>
  <c r="M45" i="23"/>
  <c r="N45" i="23" s="1"/>
  <c r="M40" i="23"/>
  <c r="N40" i="23" s="1"/>
  <c r="M39" i="23"/>
  <c r="N39" i="23" s="1"/>
  <c r="M23" i="23"/>
  <c r="N23" i="23" s="1"/>
  <c r="M38" i="23"/>
  <c r="N38" i="23" s="1"/>
  <c r="M30" i="23"/>
  <c r="N30" i="23" s="1"/>
  <c r="M21" i="23"/>
  <c r="N21" i="23" s="1"/>
  <c r="M35" i="23"/>
  <c r="N35" i="23" s="1"/>
  <c r="M24" i="23"/>
  <c r="N24" i="23" s="1"/>
  <c r="M22" i="23"/>
  <c r="N22" i="23" s="1"/>
  <c r="M28" i="23"/>
  <c r="N28" i="23" s="1"/>
  <c r="M29" i="23"/>
  <c r="N29" i="23" s="1"/>
  <c r="K75" i="8"/>
  <c r="K95" i="8"/>
  <c r="G75" i="8"/>
  <c r="G74" i="8"/>
  <c r="G95" i="8" s="1"/>
  <c r="J75" i="8"/>
  <c r="J74" i="8"/>
  <c r="J95" i="8" s="1"/>
  <c r="I75" i="8"/>
  <c r="I74" i="8"/>
  <c r="I95" i="8" s="1"/>
  <c r="H75" i="8"/>
  <c r="H74" i="8"/>
  <c r="H95" i="8" s="1"/>
  <c r="F75" i="8"/>
  <c r="F74" i="8"/>
  <c r="F95" i="8" s="1"/>
  <c r="E75" i="8"/>
  <c r="E74" i="8"/>
  <c r="E95" i="8" s="1"/>
  <c r="D75" i="8"/>
  <c r="D74" i="8"/>
  <c r="D95" i="8" s="1"/>
  <c r="L75" i="8"/>
  <c r="H6" i="22"/>
  <c r="K11" i="22"/>
  <c r="H10" i="22"/>
  <c r="I9" i="22"/>
  <c r="J11" i="22"/>
  <c r="K10" i="22"/>
  <c r="J12" i="22"/>
  <c r="I6" i="22"/>
  <c r="J9" i="22"/>
  <c r="K9" i="22"/>
  <c r="K13" i="22"/>
  <c r="M13" i="22" s="1"/>
  <c r="H9" i="22"/>
  <c r="I11" i="22"/>
  <c r="I8" i="22"/>
  <c r="H7" i="22"/>
  <c r="J5" i="22"/>
  <c r="I7" i="22"/>
  <c r="K12" i="22"/>
  <c r="I5" i="22"/>
  <c r="K7" i="22"/>
  <c r="J7" i="22"/>
  <c r="I10" i="22"/>
  <c r="K5" i="22"/>
  <c r="J6" i="22"/>
  <c r="H5" i="22"/>
  <c r="J10" i="22"/>
  <c r="K8" i="22"/>
  <c r="K6" i="22"/>
  <c r="H8" i="22"/>
  <c r="J8" i="22"/>
  <c r="G9" i="22"/>
  <c r="G8" i="22"/>
  <c r="F8" i="22"/>
  <c r="F7" i="22"/>
  <c r="E7" i="22"/>
  <c r="G7" i="22"/>
  <c r="G6" i="22"/>
  <c r="D6" i="22"/>
  <c r="E6" i="22"/>
  <c r="F6" i="22"/>
  <c r="G5" i="22"/>
  <c r="F5" i="22"/>
  <c r="D5" i="22"/>
  <c r="E5" i="22"/>
  <c r="C5" i="22"/>
  <c r="C15" i="22" s="1"/>
  <c r="L95" i="8"/>
  <c r="C75" i="8"/>
  <c r="M14" i="22"/>
  <c r="B15" i="22"/>
  <c r="M81" i="8"/>
  <c r="O81" i="8" s="1"/>
  <c r="M79" i="8"/>
  <c r="O79" i="8" s="1"/>
  <c r="M83" i="8"/>
  <c r="O83" i="8" s="1"/>
  <c r="M80" i="8"/>
  <c r="O80" i="8" s="1"/>
  <c r="M82" i="8"/>
  <c r="O82" i="8" s="1"/>
  <c r="M77" i="8"/>
  <c r="O77" i="8" s="1"/>
  <c r="M76" i="8"/>
  <c r="O76" i="8" s="1"/>
  <c r="M78" i="8"/>
  <c r="O78" i="8" s="1"/>
  <c r="M95" i="8" l="1"/>
  <c r="M75" i="8"/>
  <c r="M74" i="8" s="1"/>
  <c r="M12" i="22"/>
  <c r="M9" i="22"/>
  <c r="M11" i="22"/>
  <c r="M10" i="22"/>
  <c r="I15" i="22"/>
  <c r="J15" i="22"/>
  <c r="H15" i="22"/>
  <c r="K15" i="22"/>
  <c r="E15" i="22"/>
  <c r="M8" i="22"/>
  <c r="G15" i="22"/>
  <c r="M6" i="22"/>
  <c r="M7" i="22"/>
  <c r="F15" i="22"/>
  <c r="M5" i="22"/>
  <c r="D15" i="22"/>
  <c r="M53" i="8" l="1"/>
  <c r="O9" i="8" s="1"/>
  <c r="B28" i="22" a="1"/>
  <c r="E31" i="22" s="1"/>
  <c r="M21" i="22"/>
  <c r="M24" i="22"/>
  <c r="M17" i="22"/>
  <c r="M22" i="22"/>
  <c r="M23" i="22"/>
  <c r="M16" i="22"/>
  <c r="M25" i="22"/>
  <c r="M20" i="22"/>
  <c r="N5" i="22" a="1"/>
  <c r="N12" i="22" s="1"/>
  <c r="M18" i="22"/>
  <c r="M19" i="22"/>
  <c r="O75" i="8"/>
  <c r="C36" i="22" l="1"/>
  <c r="K33" i="22"/>
  <c r="J31" i="22"/>
  <c r="G33" i="22"/>
  <c r="B28" i="22"/>
  <c r="E35" i="22"/>
  <c r="E37" i="22"/>
  <c r="E34" i="22"/>
  <c r="B32" i="22"/>
  <c r="B31" i="22"/>
  <c r="K28" i="22"/>
  <c r="I28" i="22"/>
  <c r="C28" i="22"/>
  <c r="C32" i="22"/>
  <c r="J33" i="22"/>
  <c r="D35" i="22"/>
  <c r="C34" i="22"/>
  <c r="I32" i="22"/>
  <c r="F33" i="22"/>
  <c r="E32" i="22"/>
  <c r="H35" i="22"/>
  <c r="K29" i="22"/>
  <c r="C30" i="22"/>
  <c r="I31" i="22"/>
  <c r="G32" i="22"/>
  <c r="D34" i="22"/>
  <c r="J36" i="22"/>
  <c r="G29" i="22"/>
  <c r="I30" i="22"/>
  <c r="I33" i="22"/>
  <c r="K32" i="22"/>
  <c r="H31" i="22"/>
  <c r="G37" i="22"/>
  <c r="D33" i="22"/>
  <c r="B33" i="22"/>
  <c r="C31" i="22"/>
  <c r="C29" i="22"/>
  <c r="H37" i="22"/>
  <c r="C37" i="22"/>
  <c r="J30" i="22"/>
  <c r="B35" i="22"/>
  <c r="K36" i="22"/>
  <c r="F29" i="22"/>
  <c r="D29" i="22"/>
  <c r="F34" i="22"/>
  <c r="K35" i="22"/>
  <c r="I35" i="22"/>
  <c r="D36" i="22"/>
  <c r="I36" i="22"/>
  <c r="B36" i="22"/>
  <c r="B30" i="22"/>
  <c r="J29" i="22"/>
  <c r="J32" i="22"/>
  <c r="K34" i="22"/>
  <c r="F31" i="22"/>
  <c r="H32" i="22"/>
  <c r="K37" i="22"/>
  <c r="G35" i="22"/>
  <c r="J37" i="22"/>
  <c r="I34" i="22"/>
  <c r="F36" i="22"/>
  <c r="H33" i="22"/>
  <c r="G30" i="22"/>
  <c r="C33" i="22"/>
  <c r="F28" i="22"/>
  <c r="G36" i="22"/>
  <c r="E28" i="22"/>
  <c r="G31" i="22"/>
  <c r="K31" i="22"/>
  <c r="E30" i="22"/>
  <c r="B29" i="22"/>
  <c r="D37" i="22"/>
  <c r="E33" i="22"/>
  <c r="F37" i="22"/>
  <c r="J28" i="22"/>
  <c r="B37" i="22"/>
  <c r="J34" i="22"/>
  <c r="G28" i="22"/>
  <c r="D28" i="22"/>
  <c r="E36" i="22"/>
  <c r="K30" i="22"/>
  <c r="B34" i="22"/>
  <c r="C35" i="22"/>
  <c r="H28" i="22"/>
  <c r="J35" i="22"/>
  <c r="H29" i="22"/>
  <c r="F32" i="22"/>
  <c r="D32" i="22"/>
  <c r="H36" i="22"/>
  <c r="F30" i="22"/>
  <c r="I37" i="22"/>
  <c r="H30" i="22"/>
  <c r="H34" i="22"/>
  <c r="D31" i="22"/>
  <c r="I29" i="22"/>
  <c r="F35" i="22"/>
  <c r="D30" i="22"/>
  <c r="G34" i="22"/>
  <c r="E29" i="22"/>
  <c r="M26" i="22"/>
  <c r="M30" i="22" s="1"/>
  <c r="N6" i="22"/>
  <c r="N11" i="22"/>
  <c r="N5" i="22"/>
  <c r="N8" i="22"/>
  <c r="N10" i="22"/>
  <c r="N13" i="22"/>
  <c r="N9" i="22"/>
  <c r="N14" i="22"/>
  <c r="N7" i="22"/>
  <c r="M31" i="22" l="1"/>
  <c r="M34" i="22"/>
  <c r="M35" i="22"/>
  <c r="M36" i="22"/>
  <c r="M29" i="22"/>
  <c r="M32" i="22"/>
  <c r="M28" i="22"/>
  <c r="M37" i="22"/>
  <c r="M33" i="22"/>
  <c r="N20" i="22"/>
  <c r="N21" i="22"/>
  <c r="N22" i="22"/>
  <c r="N19" i="22"/>
  <c r="N16" i="22"/>
  <c r="N24" i="22"/>
  <c r="N17" i="22"/>
  <c r="N23" i="22"/>
  <c r="N25" i="22"/>
  <c r="N18" i="22"/>
  <c r="O5" i="22" l="1" a="1"/>
  <c r="O5" i="22" s="1"/>
  <c r="N26" i="22"/>
  <c r="N37" i="22" l="1"/>
  <c r="N49" i="22" s="1"/>
  <c r="N33" i="22"/>
  <c r="N45" i="22" s="1"/>
  <c r="N35" i="22"/>
  <c r="N47" i="22" s="1"/>
  <c r="N32" i="22"/>
  <c r="N44" i="22" s="1"/>
  <c r="N36" i="22"/>
  <c r="N48" i="22" s="1"/>
  <c r="N30" i="22"/>
  <c r="N42" i="22" s="1"/>
  <c r="N31" i="22"/>
  <c r="N43" i="22" s="1"/>
  <c r="N34" i="22"/>
  <c r="N46" i="22" s="1"/>
  <c r="N29" i="22"/>
  <c r="N41" i="22" s="1"/>
  <c r="N28" i="22"/>
  <c r="N40" i="22" s="1"/>
  <c r="O9" i="22"/>
  <c r="O11" i="22"/>
  <c r="O10" i="22"/>
  <c r="O6" i="22"/>
  <c r="O7" i="22"/>
  <c r="O13" i="22"/>
  <c r="O12" i="22"/>
  <c r="O8" i="22"/>
  <c r="O14" i="22"/>
  <c r="N39" i="22" l="1"/>
  <c r="O22" i="22"/>
  <c r="O18" i="22"/>
  <c r="O20" i="22"/>
  <c r="O23" i="22"/>
  <c r="O16" i="22"/>
  <c r="O25" i="22"/>
  <c r="O21" i="22"/>
  <c r="O17" i="22"/>
  <c r="O24" i="22"/>
  <c r="O19" i="22"/>
  <c r="N38" i="22"/>
  <c r="P5" i="22" l="1" a="1"/>
  <c r="P5" i="22" s="1"/>
  <c r="O26" i="22"/>
  <c r="O33" i="22" s="1"/>
  <c r="O29" i="22" l="1"/>
  <c r="O41" i="22" s="1"/>
  <c r="O36" i="22"/>
  <c r="O48" i="22" s="1"/>
  <c r="O32" i="22"/>
  <c r="O44" i="22" s="1"/>
  <c r="O30" i="22"/>
  <c r="O42" i="22" s="1"/>
  <c r="O34" i="22"/>
  <c r="O46" i="22" s="1"/>
  <c r="O37" i="22"/>
  <c r="O49" i="22" s="1"/>
  <c r="O35" i="22"/>
  <c r="O47" i="22" s="1"/>
  <c r="O28" i="22"/>
  <c r="O40" i="22" s="1"/>
  <c r="O31" i="22"/>
  <c r="O43" i="22" s="1"/>
  <c r="P12" i="22"/>
  <c r="P7" i="22"/>
  <c r="P9" i="22"/>
  <c r="P10" i="22"/>
  <c r="P11" i="22"/>
  <c r="P14" i="22"/>
  <c r="P8" i="22"/>
  <c r="P13" i="22"/>
  <c r="P6" i="22"/>
  <c r="O45" i="22"/>
  <c r="O39" i="22" l="1"/>
  <c r="P22" i="22"/>
  <c r="P21" i="22"/>
  <c r="P20" i="22"/>
  <c r="P24" i="22"/>
  <c r="P18" i="22"/>
  <c r="P19" i="22"/>
  <c r="P25" i="22"/>
  <c r="P17" i="22"/>
  <c r="P16" i="22"/>
  <c r="P23" i="22"/>
  <c r="O38" i="22"/>
  <c r="Q5" i="22" l="1" a="1"/>
  <c r="Q9" i="22" s="1"/>
  <c r="P26" i="22"/>
  <c r="P37" i="22" s="1"/>
  <c r="P29" i="22" l="1"/>
  <c r="P41" i="22" s="1"/>
  <c r="P28" i="22"/>
  <c r="P40" i="22" s="1"/>
  <c r="P32" i="22"/>
  <c r="P44" i="22" s="1"/>
  <c r="P33" i="22"/>
  <c r="P45" i="22" s="1"/>
  <c r="P34" i="22"/>
  <c r="P46" i="22" s="1"/>
  <c r="P31" i="22"/>
  <c r="P43" i="22" s="1"/>
  <c r="P36" i="22"/>
  <c r="P48" i="22" s="1"/>
  <c r="P30" i="22"/>
  <c r="P42" i="22" s="1"/>
  <c r="P35" i="22"/>
  <c r="P47" i="22" s="1"/>
  <c r="Q6" i="22"/>
  <c r="Q12" i="22"/>
  <c r="Q14" i="22"/>
  <c r="Q13" i="22"/>
  <c r="Q7" i="22"/>
  <c r="Q11" i="22"/>
  <c r="Q8" i="22"/>
  <c r="Q5" i="22"/>
  <c r="Q10" i="22"/>
  <c r="P49" i="22"/>
  <c r="P39" i="22" l="1"/>
  <c r="Q23" i="22"/>
  <c r="Q19" i="22"/>
  <c r="P38" i="22"/>
  <c r="Q16" i="22"/>
  <c r="Q25" i="22"/>
  <c r="Q20" i="22"/>
  <c r="Q18" i="22"/>
  <c r="Q22" i="22"/>
  <c r="Q17" i="22"/>
  <c r="Q21" i="22"/>
  <c r="Q24" i="22"/>
  <c r="R5" i="22" l="1" a="1"/>
  <c r="R10" i="22" s="1"/>
  <c r="Q26" i="22"/>
  <c r="Q30" i="22" s="1"/>
  <c r="Q37" i="22" l="1"/>
  <c r="Q49" i="22" s="1"/>
  <c r="Q33" i="22"/>
  <c r="Q45" i="22" s="1"/>
  <c r="Q28" i="22"/>
  <c r="Q40" i="22" s="1"/>
  <c r="Q29" i="22"/>
  <c r="Q41" i="22" s="1"/>
  <c r="Q35" i="22"/>
  <c r="Q47" i="22" s="1"/>
  <c r="Q32" i="22"/>
  <c r="Q44" i="22" s="1"/>
  <c r="Q34" i="22"/>
  <c r="Q46" i="22" s="1"/>
  <c r="Q31" i="22"/>
  <c r="Q43" i="22" s="1"/>
  <c r="Q36" i="22"/>
  <c r="Q48" i="22" s="1"/>
  <c r="R7" i="22"/>
  <c r="R12" i="22"/>
  <c r="R14" i="22"/>
  <c r="R9" i="22"/>
  <c r="R6" i="22"/>
  <c r="R11" i="22"/>
  <c r="R5" i="22"/>
  <c r="R13" i="22"/>
  <c r="R8" i="22"/>
  <c r="Q42" i="22"/>
  <c r="Q39" i="22" l="1"/>
  <c r="R22" i="22"/>
  <c r="R18" i="22"/>
  <c r="R17" i="22"/>
  <c r="R19" i="22"/>
  <c r="R24" i="22"/>
  <c r="R21" i="22"/>
  <c r="R16" i="22"/>
  <c r="R20" i="22"/>
  <c r="R23" i="22"/>
  <c r="R25" i="22"/>
  <c r="Q38" i="22"/>
  <c r="S5" i="22" l="1" a="1"/>
  <c r="S8" i="22" s="1"/>
  <c r="R26" i="22"/>
  <c r="R33" i="22" s="1"/>
  <c r="R28" i="22" l="1"/>
  <c r="R40" i="22" s="1"/>
  <c r="R30" i="22"/>
  <c r="R42" i="22" s="1"/>
  <c r="R31" i="22"/>
  <c r="R43" i="22" s="1"/>
  <c r="R34" i="22"/>
  <c r="R46" i="22" s="1"/>
  <c r="R45" i="22"/>
  <c r="R37" i="22"/>
  <c r="R49" i="22" s="1"/>
  <c r="R35" i="22"/>
  <c r="R47" i="22" s="1"/>
  <c r="R32" i="22"/>
  <c r="R44" i="22" s="1"/>
  <c r="R36" i="22"/>
  <c r="R48" i="22" s="1"/>
  <c r="R29" i="22"/>
  <c r="R41" i="22" s="1"/>
  <c r="S10" i="22"/>
  <c r="S9" i="22"/>
  <c r="S13" i="22"/>
  <c r="S11" i="22"/>
  <c r="S14" i="22"/>
  <c r="S5" i="22"/>
  <c r="S12" i="22"/>
  <c r="S7" i="22"/>
  <c r="S6" i="22"/>
  <c r="R39" i="22" l="1"/>
  <c r="S20" i="22"/>
  <c r="S25" i="22"/>
  <c r="S17" i="22"/>
  <c r="S22" i="22"/>
  <c r="S21" i="22"/>
  <c r="S19" i="22"/>
  <c r="S24" i="22"/>
  <c r="S16" i="22"/>
  <c r="S18" i="22"/>
  <c r="S23" i="22"/>
  <c r="R38" i="22"/>
  <c r="T5" i="22" l="1" a="1"/>
  <c r="T14" i="22" s="1"/>
  <c r="S26" i="22"/>
  <c r="S36" i="22" s="1"/>
  <c r="S31" i="22" l="1"/>
  <c r="S43" i="22" s="1"/>
  <c r="S35" i="22"/>
  <c r="S47" i="22" s="1"/>
  <c r="S32" i="22"/>
  <c r="S44" i="22" s="1"/>
  <c r="S29" i="22"/>
  <c r="S41" i="22" s="1"/>
  <c r="S30" i="22"/>
  <c r="S42" i="22" s="1"/>
  <c r="S37" i="22"/>
  <c r="S49" i="22" s="1"/>
  <c r="S33" i="22"/>
  <c r="S45" i="22" s="1"/>
  <c r="S28" i="22"/>
  <c r="S40" i="22" s="1"/>
  <c r="S34" i="22"/>
  <c r="S46" i="22" s="1"/>
  <c r="T11" i="22"/>
  <c r="T6" i="22"/>
  <c r="T8" i="22"/>
  <c r="T9" i="22"/>
  <c r="T10" i="22"/>
  <c r="T5" i="22"/>
  <c r="T12" i="22"/>
  <c r="T13" i="22"/>
  <c r="T7" i="22"/>
  <c r="S48" i="22"/>
  <c r="S39" i="22" l="1"/>
  <c r="T25" i="22"/>
  <c r="T22" i="22"/>
  <c r="T23" i="22"/>
  <c r="T17" i="22"/>
  <c r="T20" i="22"/>
  <c r="T18" i="22"/>
  <c r="T21" i="22"/>
  <c r="T24" i="22"/>
  <c r="T19" i="22"/>
  <c r="T16" i="22"/>
  <c r="S38" i="22"/>
  <c r="U5" i="22" l="1" a="1"/>
  <c r="U5" i="22" s="1"/>
  <c r="T26" i="22"/>
  <c r="T33" i="22" s="1"/>
  <c r="T36" i="22" l="1"/>
  <c r="T48" i="22" s="1"/>
  <c r="T31" i="22"/>
  <c r="T43" i="22" s="1"/>
  <c r="T35" i="22"/>
  <c r="T47" i="22" s="1"/>
  <c r="T34" i="22"/>
  <c r="T46" i="22" s="1"/>
  <c r="T37" i="22"/>
  <c r="T49" i="22" s="1"/>
  <c r="T30" i="22"/>
  <c r="T42" i="22" s="1"/>
  <c r="T29" i="22"/>
  <c r="T41" i="22" s="1"/>
  <c r="T32" i="22"/>
  <c r="T44" i="22" s="1"/>
  <c r="T28" i="22"/>
  <c r="T40" i="22" s="1"/>
  <c r="U13" i="22"/>
  <c r="U7" i="22"/>
  <c r="U11" i="22"/>
  <c r="U8" i="22"/>
  <c r="U14" i="22"/>
  <c r="U12" i="22"/>
  <c r="U9" i="22"/>
  <c r="U10" i="22"/>
  <c r="U6" i="22"/>
  <c r="T45" i="22"/>
  <c r="T39" i="22" l="1"/>
  <c r="U25" i="22"/>
  <c r="U19" i="22"/>
  <c r="T38" i="22"/>
  <c r="U23" i="22"/>
  <c r="U24" i="22"/>
  <c r="U20" i="22"/>
  <c r="U18" i="22"/>
  <c r="U16" i="22"/>
  <c r="U22" i="22"/>
  <c r="U17" i="22"/>
  <c r="U21" i="22"/>
  <c r="V5" i="22" l="1" a="1"/>
  <c r="V9" i="22" s="1"/>
  <c r="U26" i="22"/>
  <c r="U30" i="22" s="1"/>
  <c r="U36" i="22" l="1"/>
  <c r="U48" i="22" s="1"/>
  <c r="U29" i="22"/>
  <c r="U41" i="22" s="1"/>
  <c r="U34" i="22"/>
  <c r="U46" i="22" s="1"/>
  <c r="U37" i="22"/>
  <c r="U49" i="22" s="1"/>
  <c r="U35" i="22"/>
  <c r="U47" i="22" s="1"/>
  <c r="U31" i="22"/>
  <c r="U43" i="22" s="1"/>
  <c r="U33" i="22"/>
  <c r="U45" i="22" s="1"/>
  <c r="U32" i="22"/>
  <c r="U44" i="22" s="1"/>
  <c r="U28" i="22"/>
  <c r="U40" i="22" s="1"/>
  <c r="V5" i="22"/>
  <c r="V14" i="22"/>
  <c r="V8" i="22"/>
  <c r="V13" i="22"/>
  <c r="V11" i="22"/>
  <c r="V10" i="22"/>
  <c r="V7" i="22"/>
  <c r="V6" i="22"/>
  <c r="V12" i="22"/>
  <c r="U42" i="22"/>
  <c r="U39" i="22" l="1"/>
  <c r="V22" i="22"/>
  <c r="V20" i="22"/>
  <c r="V23" i="22"/>
  <c r="V16" i="22"/>
  <c r="V25" i="22"/>
  <c r="V18" i="22"/>
  <c r="V17" i="22"/>
  <c r="V24" i="22"/>
  <c r="V21" i="22"/>
  <c r="V19" i="22"/>
  <c r="U38" i="22"/>
  <c r="W5" i="22" l="1" a="1"/>
  <c r="W8" i="22" s="1"/>
  <c r="V26" i="22"/>
  <c r="V29" i="22" s="1"/>
  <c r="V36" i="22" l="1"/>
  <c r="V48" i="22" s="1"/>
  <c r="V33" i="22"/>
  <c r="V45" i="22" s="1"/>
  <c r="V35" i="22"/>
  <c r="V47" i="22" s="1"/>
  <c r="V32" i="22"/>
  <c r="V44" i="22" s="1"/>
  <c r="V30" i="22"/>
  <c r="V42" i="22" s="1"/>
  <c r="V34" i="22"/>
  <c r="V46" i="22" s="1"/>
  <c r="V28" i="22"/>
  <c r="V40" i="22" s="1"/>
  <c r="V37" i="22"/>
  <c r="V49" i="22" s="1"/>
  <c r="V31" i="22"/>
  <c r="V43" i="22" s="1"/>
  <c r="W13" i="22"/>
  <c r="W7" i="22"/>
  <c r="W14" i="22"/>
  <c r="W6" i="22"/>
  <c r="W11" i="22"/>
  <c r="W9" i="22"/>
  <c r="W5" i="22"/>
  <c r="W10" i="22"/>
  <c r="W12" i="22"/>
  <c r="V41" i="22"/>
  <c r="V39" i="22" l="1"/>
  <c r="W18" i="22"/>
  <c r="W24" i="22"/>
  <c r="W16" i="22"/>
  <c r="W22" i="22"/>
  <c r="W21" i="22"/>
  <c r="W20" i="22"/>
  <c r="W25" i="22"/>
  <c r="W19" i="22"/>
  <c r="W23" i="22"/>
  <c r="W17" i="22"/>
  <c r="V38" i="22"/>
  <c r="X5" i="22" l="1" a="1"/>
  <c r="X7" i="22" s="1"/>
  <c r="W26" i="22"/>
  <c r="W37" i="22" s="1"/>
  <c r="W31" i="22" l="1"/>
  <c r="W43" i="22" s="1"/>
  <c r="W36" i="22"/>
  <c r="W48" i="22" s="1"/>
  <c r="W30" i="22"/>
  <c r="W42" i="22" s="1"/>
  <c r="W32" i="22"/>
  <c r="W44" i="22" s="1"/>
  <c r="W33" i="22"/>
  <c r="W45" i="22" s="1"/>
  <c r="W29" i="22"/>
  <c r="W41" i="22" s="1"/>
  <c r="W34" i="22"/>
  <c r="W46" i="22" s="1"/>
  <c r="W35" i="22"/>
  <c r="W47" i="22" s="1"/>
  <c r="W28" i="22"/>
  <c r="W40" i="22" s="1"/>
  <c r="X12" i="22"/>
  <c r="X13" i="22"/>
  <c r="X5" i="22"/>
  <c r="W49" i="22"/>
  <c r="X14" i="22"/>
  <c r="X10" i="22"/>
  <c r="X11" i="22"/>
  <c r="X8" i="22"/>
  <c r="X6" i="22"/>
  <c r="X9" i="22"/>
  <c r="W39" i="22" l="1"/>
  <c r="X17" i="22"/>
  <c r="X21" i="22"/>
  <c r="W38" i="22"/>
  <c r="X24" i="22"/>
  <c r="X20" i="22"/>
  <c r="X18" i="22"/>
  <c r="X23" i="22"/>
  <c r="X22" i="22"/>
  <c r="X16" i="22"/>
  <c r="X19" i="22"/>
  <c r="X25" i="22"/>
  <c r="Y5" i="22" l="1" a="1"/>
  <c r="Y9" i="22" s="1"/>
  <c r="X26" i="22"/>
  <c r="X28" i="22" l="1"/>
  <c r="X40" i="22" s="1"/>
  <c r="X34" i="22"/>
  <c r="X46" i="22" s="1"/>
  <c r="X30" i="22"/>
  <c r="X42" i="22" s="1"/>
  <c r="X33" i="22"/>
  <c r="X45" i="22" s="1"/>
  <c r="X29" i="22"/>
  <c r="X41" i="22" s="1"/>
  <c r="X31" i="22"/>
  <c r="X43" i="22" s="1"/>
  <c r="X37" i="22"/>
  <c r="X49" i="22" s="1"/>
  <c r="X32" i="22"/>
  <c r="X44" i="22" s="1"/>
  <c r="X35" i="22"/>
  <c r="X47" i="22" s="1"/>
  <c r="X36" i="22"/>
  <c r="X48" i="22" s="1"/>
  <c r="Y5" i="22"/>
  <c r="Y11" i="22"/>
  <c r="Y12" i="22"/>
  <c r="Y10" i="22"/>
  <c r="Y8" i="22"/>
  <c r="Y14" i="22"/>
  <c r="Y7" i="22"/>
  <c r="Y6" i="22"/>
  <c r="Y13" i="22"/>
  <c r="X39" i="22" l="1"/>
  <c r="Y18" i="22"/>
  <c r="Y20" i="22"/>
  <c r="Y23" i="22"/>
  <c r="Y22" i="22"/>
  <c r="Y17" i="22"/>
  <c r="Y16" i="22"/>
  <c r="Y24" i="22"/>
  <c r="Y19" i="22"/>
  <c r="Y25" i="22"/>
  <c r="Y21" i="22"/>
  <c r="X38" i="22"/>
  <c r="Y26" i="22" l="1"/>
  <c r="Y37" i="22" s="1"/>
  <c r="Y34" i="22" l="1"/>
  <c r="Y46" i="22" s="1"/>
  <c r="Y32" i="22"/>
  <c r="Y44" i="22" s="1"/>
  <c r="Y30" i="22"/>
  <c r="Y42" i="22" s="1"/>
  <c r="Y33" i="22"/>
  <c r="Y45" i="22" s="1"/>
  <c r="Y28" i="22"/>
  <c r="Y40" i="22" s="1"/>
  <c r="Y35" i="22"/>
  <c r="Y47" i="22" s="1"/>
  <c r="Y31" i="22"/>
  <c r="Y43" i="22" s="1"/>
  <c r="Y29" i="22"/>
  <c r="Y41" i="22" s="1"/>
  <c r="Y36" i="22"/>
  <c r="Y48" i="22" s="1"/>
  <c r="Y49" i="22"/>
  <c r="Y39" i="22" l="1"/>
  <c r="O40" i="8" a="1"/>
  <c r="O42" i="8" s="1"/>
  <c r="Y38" i="22"/>
  <c r="L32" i="8" s="1"/>
  <c r="M34" i="8" s="1"/>
  <c r="M40" i="22" l="1"/>
  <c r="M41" i="22" s="1"/>
  <c r="O22" i="8"/>
  <c r="O45" i="8"/>
  <c r="O47" i="8"/>
  <c r="X42" i="8" s="1"/>
  <c r="O44" i="8"/>
  <c r="O43" i="8"/>
  <c r="O23" i="8" s="1"/>
  <c r="O46" i="8"/>
  <c r="W42" i="8" s="1"/>
  <c r="O49" i="8"/>
  <c r="O29" i="8" s="1"/>
  <c r="O41" i="8"/>
  <c r="S41" i="8" s="1"/>
  <c r="O48" i="8"/>
  <c r="O40" i="8"/>
  <c r="B40" i="22"/>
  <c r="C41" i="22" s="1"/>
  <c r="D42" i="22" s="1"/>
  <c r="Y42" i="8" l="1"/>
  <c r="O28" i="8"/>
  <c r="S40" i="8"/>
  <c r="R40" i="8"/>
  <c r="K17" i="8"/>
  <c r="B39" i="22"/>
  <c r="Z48" i="8"/>
  <c r="AA48" i="8" s="1"/>
  <c r="T42" i="8"/>
  <c r="X43" i="8"/>
  <c r="Y43" i="8"/>
  <c r="Z43" i="8"/>
  <c r="W43" i="8"/>
  <c r="X41" i="8"/>
  <c r="Y41" i="8"/>
  <c r="Z41" i="8"/>
  <c r="W41" i="8"/>
  <c r="U42" i="8"/>
  <c r="X44" i="8"/>
  <c r="Z44" i="8"/>
  <c r="W44" i="8"/>
  <c r="Y44" i="8"/>
  <c r="O27" i="8"/>
  <c r="Z47" i="8"/>
  <c r="Y47" i="8"/>
  <c r="V40" i="8"/>
  <c r="Y40" i="8"/>
  <c r="X40" i="8"/>
  <c r="Z40" i="8"/>
  <c r="W40" i="8"/>
  <c r="O26" i="8"/>
  <c r="Z46" i="8"/>
  <c r="Y46" i="8"/>
  <c r="X46" i="8"/>
  <c r="O25" i="8"/>
  <c r="Z45" i="8"/>
  <c r="X45" i="8"/>
  <c r="Y45" i="8"/>
  <c r="W45" i="8"/>
  <c r="Z42" i="8"/>
  <c r="V42" i="8"/>
  <c r="V41" i="8"/>
  <c r="O20" i="8"/>
  <c r="U40" i="8"/>
  <c r="T40" i="8"/>
  <c r="V43" i="8"/>
  <c r="U43" i="8"/>
  <c r="O24" i="8"/>
  <c r="V44" i="8"/>
  <c r="O21" i="8"/>
  <c r="U41" i="8"/>
  <c r="T41" i="8"/>
  <c r="E43" i="22"/>
  <c r="AA44" i="8" l="1"/>
  <c r="P29" i="8"/>
  <c r="AA47" i="8"/>
  <c r="AA45" i="8"/>
  <c r="P26" i="8"/>
  <c r="P27" i="8"/>
  <c r="AA42" i="8"/>
  <c r="AA46" i="8"/>
  <c r="P28" i="8"/>
  <c r="AA40" i="8"/>
  <c r="P25" i="8"/>
  <c r="AA43" i="8"/>
  <c r="P20" i="8"/>
  <c r="P24" i="8"/>
  <c r="P23" i="8"/>
  <c r="P22" i="8"/>
  <c r="P21" i="8"/>
  <c r="AA41" i="8"/>
  <c r="F44" i="22"/>
  <c r="AA39" i="8" l="1"/>
  <c r="I34" i="8" s="1"/>
  <c r="G45" i="22"/>
  <c r="H46" i="22" l="1"/>
  <c r="I47" i="22" l="1"/>
  <c r="J48" i="22" s="1"/>
  <c r="K49" i="22" l="1"/>
  <c r="B51" i="22" l="1" a="1"/>
  <c r="C60" i="22" l="1"/>
  <c r="D58" i="22"/>
  <c r="D60" i="22"/>
  <c r="G59" i="22"/>
  <c r="F59" i="22"/>
  <c r="B54" i="22"/>
  <c r="I51" i="22"/>
  <c r="B60" i="22"/>
  <c r="H51" i="22"/>
  <c r="J54" i="22"/>
  <c r="K57" i="22"/>
  <c r="J57" i="22"/>
  <c r="G53" i="22"/>
  <c r="B53" i="22"/>
  <c r="F52" i="22"/>
  <c r="B56" i="22"/>
  <c r="G58" i="22"/>
  <c r="B57" i="22"/>
  <c r="E60" i="22"/>
  <c r="C54" i="22"/>
  <c r="C51" i="22"/>
  <c r="I54" i="22"/>
  <c r="D55" i="22"/>
  <c r="F60" i="22"/>
  <c r="K52" i="22"/>
  <c r="F57" i="22"/>
  <c r="J51" i="22"/>
  <c r="E57" i="22"/>
  <c r="F53" i="22"/>
  <c r="K53" i="22"/>
  <c r="E59" i="22"/>
  <c r="K54" i="22"/>
  <c r="H52" i="22"/>
  <c r="E52" i="22"/>
  <c r="C56" i="22"/>
  <c r="D51" i="22"/>
  <c r="I52" i="22"/>
  <c r="J55" i="22"/>
  <c r="E53" i="22"/>
  <c r="F56" i="22"/>
  <c r="I59" i="22"/>
  <c r="G52" i="22"/>
  <c r="K59" i="22"/>
  <c r="I57" i="22"/>
  <c r="D56" i="22"/>
  <c r="C59" i="22"/>
  <c r="G54" i="22"/>
  <c r="I56" i="22"/>
  <c r="F58" i="22"/>
  <c r="K56" i="22"/>
  <c r="D57" i="22"/>
  <c r="K55" i="22"/>
  <c r="E51" i="22"/>
  <c r="E55" i="22"/>
  <c r="K51" i="22"/>
  <c r="F51" i="22"/>
  <c r="E58" i="22"/>
  <c r="D59" i="22"/>
  <c r="I53" i="22"/>
  <c r="I60" i="22"/>
  <c r="J53" i="22"/>
  <c r="B52" i="22"/>
  <c r="C55" i="22"/>
  <c r="G57" i="22"/>
  <c r="H56" i="22"/>
  <c r="G60" i="22"/>
  <c r="D54" i="22"/>
  <c r="C53" i="22"/>
  <c r="J60" i="22"/>
  <c r="J52" i="22"/>
  <c r="F54" i="22"/>
  <c r="E56" i="22"/>
  <c r="H60" i="22"/>
  <c r="C57" i="22"/>
  <c r="D52" i="22"/>
  <c r="H59" i="22"/>
  <c r="J56" i="22"/>
  <c r="H53" i="22"/>
  <c r="B55" i="22"/>
  <c r="K58" i="22"/>
  <c r="G55" i="22"/>
  <c r="B58" i="22"/>
  <c r="H54" i="22"/>
  <c r="I55" i="22"/>
  <c r="J58" i="22"/>
  <c r="B59" i="22"/>
  <c r="C58" i="22"/>
  <c r="G51" i="22"/>
  <c r="H55" i="22"/>
  <c r="H58" i="22"/>
  <c r="B51" i="22"/>
  <c r="D53" i="22"/>
  <c r="C52" i="22"/>
  <c r="E54" i="22"/>
  <c r="F55" i="22"/>
  <c r="G56" i="22"/>
  <c r="H57" i="22"/>
  <c r="I58" i="22"/>
  <c r="J59" i="22"/>
  <c r="K60" i="22"/>
  <c r="B62" i="22" l="1" a="1"/>
  <c r="B62" i="22" l="1"/>
  <c r="F62" i="22"/>
  <c r="J62" i="22"/>
  <c r="C62" i="22"/>
  <c r="G62" i="22"/>
  <c r="K62" i="22"/>
  <c r="E62" i="22"/>
  <c r="I62" i="22"/>
  <c r="D62" i="22"/>
  <c r="H62" i="22"/>
  <c r="O17" i="8" l="1"/>
</calcChain>
</file>

<file path=xl/sharedStrings.xml><?xml version="1.0" encoding="utf-8"?>
<sst xmlns="http://schemas.openxmlformats.org/spreadsheetml/2006/main" count="1114" uniqueCount="148">
  <si>
    <t>AHP</t>
  </si>
  <si>
    <t>A</t>
  </si>
  <si>
    <t>B</t>
  </si>
  <si>
    <t>Definition</t>
  </si>
  <si>
    <t>Explanation</t>
  </si>
  <si>
    <t>Equal importance</t>
  </si>
  <si>
    <t>Moderate importance</t>
  </si>
  <si>
    <t>Strong Importance</t>
  </si>
  <si>
    <t>Very strong importance</t>
  </si>
  <si>
    <t>Extreme importance</t>
  </si>
  <si>
    <t>Intensity of importance</t>
  </si>
  <si>
    <t>Two elements contribute equally to the objective</t>
  </si>
  <si>
    <t>Experience and judgment slightly favor one element over another</t>
  </si>
  <si>
    <t>Experience and judgment strongly favor one element over another</t>
  </si>
  <si>
    <t>One element is favored very strongly over another, it dominance is demonstrated in practice</t>
  </si>
  <si>
    <t>n=</t>
  </si>
  <si>
    <t>Consistency Ratio</t>
  </si>
  <si>
    <t>Date</t>
  </si>
  <si>
    <t>The evidence favoring one element over another is of the highest possible order of affirmation</t>
  </si>
  <si>
    <t>Comment</t>
  </si>
  <si>
    <t>Only input data in the light green fields!</t>
  </si>
  <si>
    <t>AHP Analytic Hierarchy Process</t>
  </si>
  <si>
    <t>Analytic Hierarchy Process</t>
  </si>
  <si>
    <t>= k number of participants</t>
  </si>
  <si>
    <t>normalized principal Eigenvector</t>
  </si>
  <si>
    <t>Normalization</t>
  </si>
  <si>
    <t>n</t>
  </si>
  <si>
    <t>Check</t>
  </si>
  <si>
    <t>= n number of criteria</t>
  </si>
  <si>
    <t>Eigenvalue</t>
  </si>
  <si>
    <t>Consolidated</t>
  </si>
  <si>
    <t>selected Participant (0=consol.)</t>
  </si>
  <si>
    <t>Power Method (Dominant Eigenvalue)</t>
  </si>
  <si>
    <t>Iterations</t>
  </si>
  <si>
    <t>Sum (col)</t>
  </si>
  <si>
    <t>Scaling</t>
  </si>
  <si>
    <t>Eigenvalue:</t>
  </si>
  <si>
    <r>
      <rPr>
        <b/>
        <sz val="10"/>
        <color theme="1"/>
        <rFont val="Calibri"/>
        <family val="2"/>
        <scheme val="minor"/>
      </rPr>
      <t>I</t>
    </r>
    <r>
      <rPr>
        <sz val="10"/>
        <rFont val="Arial"/>
        <family val="2"/>
      </rPr>
      <t>*I</t>
    </r>
  </si>
  <si>
    <r>
      <rPr>
        <b/>
        <sz val="10"/>
        <color theme="1"/>
        <rFont val="Calibri"/>
        <family val="2"/>
        <scheme val="minor"/>
      </rPr>
      <t>A</t>
    </r>
    <r>
      <rPr>
        <sz val="10"/>
        <rFont val="Arial"/>
        <family val="2"/>
      </rPr>
      <t>-</t>
    </r>
    <r>
      <rPr>
        <b/>
        <sz val="10"/>
        <color theme="1"/>
        <rFont val="Calibri"/>
        <family val="2"/>
        <scheme val="minor"/>
      </rPr>
      <t>I</t>
    </r>
    <r>
      <rPr>
        <sz val="10"/>
        <rFont val="Arial"/>
        <family val="2"/>
      </rPr>
      <t>*I</t>
    </r>
  </si>
  <si>
    <r>
      <t>(</t>
    </r>
    <r>
      <rPr>
        <b/>
        <sz val="10"/>
        <color theme="1"/>
        <rFont val="Calibri"/>
        <family val="2"/>
        <scheme val="minor"/>
      </rPr>
      <t>A</t>
    </r>
    <r>
      <rPr>
        <sz val="10"/>
        <rFont val="Arial"/>
        <family val="2"/>
      </rPr>
      <t>-</t>
    </r>
    <r>
      <rPr>
        <b/>
        <sz val="10"/>
        <color theme="1"/>
        <rFont val="Calibri"/>
        <family val="2"/>
        <scheme val="minor"/>
      </rPr>
      <t>I</t>
    </r>
    <r>
      <rPr>
        <sz val="10"/>
        <rFont val="Arial"/>
        <family val="2"/>
      </rPr>
      <t>*I)</t>
    </r>
    <r>
      <rPr>
        <b/>
        <sz val="10"/>
        <color theme="1"/>
        <rFont val="Calibri"/>
        <family val="2"/>
        <scheme val="minor"/>
      </rPr>
      <t>x</t>
    </r>
  </si>
  <si>
    <t>bpmsg.com</t>
  </si>
  <si>
    <t>(1-9)</t>
  </si>
  <si>
    <t>i</t>
  </si>
  <si>
    <t>j</t>
  </si>
  <si>
    <t>Scale</t>
  </si>
  <si>
    <t>Criteria</t>
  </si>
  <si>
    <t>CR:</t>
  </si>
  <si>
    <t>Input</t>
  </si>
  <si>
    <t xml:space="preserve">n= </t>
  </si>
  <si>
    <t xml:space="preserve">N= </t>
  </si>
  <si>
    <t xml:space="preserve">p= </t>
  </si>
  <si>
    <t>C</t>
  </si>
  <si>
    <t>Linear</t>
  </si>
  <si>
    <t>Power</t>
  </si>
  <si>
    <t>Geom</t>
  </si>
  <si>
    <t>Sqrt</t>
  </si>
  <si>
    <t>Balanced</t>
  </si>
  <si>
    <t>Scale:</t>
  </si>
  <si>
    <t>lambda:</t>
  </si>
  <si>
    <t>InvLin</t>
  </si>
  <si>
    <t>Analytic Hierarchy Process (10x10 Matrix)</t>
  </si>
  <si>
    <t>Criterion</t>
  </si>
  <si>
    <t>a</t>
  </si>
  <si>
    <t>b</t>
  </si>
  <si>
    <t>RGMM</t>
  </si>
  <si>
    <t>more important ?</t>
  </si>
  <si>
    <t>col sum</t>
  </si>
  <si>
    <t>Supporting calculations</t>
  </si>
  <si>
    <t>Ln(A) for calculation of RGMM</t>
  </si>
  <si>
    <t>Decision Matrix A</t>
  </si>
  <si>
    <t>participant</t>
  </si>
  <si>
    <t xml:space="preserve"> - A or B</t>
  </si>
  <si>
    <r>
      <t xml:space="preserve">Please compare the importance of the elements in relation to the objective and fill in the table: Which element of each pair is more important, </t>
    </r>
    <r>
      <rPr>
        <b/>
        <sz val="8"/>
        <rFont val="Arial"/>
        <family val="2"/>
      </rPr>
      <t>A or B</t>
    </r>
    <r>
      <rPr>
        <sz val="8"/>
        <rFont val="Arial"/>
        <family val="2"/>
      </rPr>
      <t xml:space="preserve">, and </t>
    </r>
    <r>
      <rPr>
        <b/>
        <sz val="8"/>
        <rFont val="Arial"/>
        <family val="2"/>
      </rPr>
      <t>how much</t>
    </r>
    <r>
      <rPr>
        <sz val="8"/>
        <rFont val="Arial"/>
        <family val="2"/>
      </rPr>
      <t xml:space="preserve"> more on a scale 1-9 as given below. 
</t>
    </r>
    <r>
      <rPr>
        <b/>
        <sz val="8"/>
        <rFont val="Arial"/>
        <family val="2"/>
      </rPr>
      <t>Once completed, you might adjust highlighted comparisons 1 to 3 to improve consistency.</t>
    </r>
  </si>
  <si>
    <t>Objective:</t>
  </si>
  <si>
    <t>Name</t>
  </si>
  <si>
    <r>
      <t>a</t>
    </r>
    <r>
      <rPr>
        <i/>
        <sz val="10"/>
        <rFont val="Arial"/>
        <family val="2"/>
      </rPr>
      <t>:</t>
    </r>
  </si>
  <si>
    <t xml:space="preserve">Date </t>
  </si>
  <si>
    <t xml:space="preserve">Table </t>
  </si>
  <si>
    <t xml:space="preserve">Result </t>
  </si>
  <si>
    <t>2,4,6,8 can be used to express intermediate values</t>
  </si>
  <si>
    <t>Consistency Error Matrix</t>
  </si>
  <si>
    <t>g</t>
  </si>
  <si>
    <t>Consensus:</t>
  </si>
  <si>
    <t>RGGM</t>
  </si>
  <si>
    <t>results</t>
  </si>
  <si>
    <t>Shannon</t>
  </si>
  <si>
    <t>Entropy</t>
  </si>
  <si>
    <t>AHP cor</t>
  </si>
  <si>
    <t>p-avg</t>
  </si>
  <si>
    <t>Calculation of Consensus Indicator based on RGGM results</t>
  </si>
  <si>
    <t>Multiple Input Summary Sheet</t>
  </si>
  <si>
    <t>EVM check:</t>
  </si>
  <si>
    <t>p-avg*ln(p-avg)</t>
  </si>
  <si>
    <r>
      <t>D</t>
    </r>
    <r>
      <rPr>
        <sz val="8"/>
        <rFont val="Symbol"/>
        <family val="1"/>
        <charset val="2"/>
      </rPr>
      <t>a</t>
    </r>
  </si>
  <si>
    <t>CGI Calculation</t>
  </si>
  <si>
    <t>GCI:</t>
  </si>
  <si>
    <t>Weight</t>
  </si>
  <si>
    <t>Calculation of weighted geometric mean</t>
  </si>
  <si>
    <t>sum of weights</t>
  </si>
  <si>
    <t>Consolidated = Weighted geometric mean off participants</t>
  </si>
  <si>
    <t>Participant 2</t>
  </si>
  <si>
    <t>Participant 3</t>
  </si>
  <si>
    <t>Participant 4</t>
  </si>
  <si>
    <t>Participant 5</t>
  </si>
  <si>
    <t>Participant 6</t>
  </si>
  <si>
    <t>Participant 7</t>
  </si>
  <si>
    <t>Participant 8</t>
  </si>
  <si>
    <t>Participant 9</t>
  </si>
  <si>
    <t>Participant 10</t>
  </si>
  <si>
    <t>Participant 11</t>
  </si>
  <si>
    <t>Participant 12</t>
  </si>
  <si>
    <t>Participant 13</t>
  </si>
  <si>
    <t>Participant 14</t>
  </si>
  <si>
    <t>Participant 15</t>
  </si>
  <si>
    <t>Participant 16</t>
  </si>
  <si>
    <t>Participant 17</t>
  </si>
  <si>
    <t>Participant 18</t>
  </si>
  <si>
    <t>Participant 19</t>
  </si>
  <si>
    <t>Participant 20</t>
  </si>
  <si>
    <t>Consolidated  log</t>
  </si>
  <si>
    <t>Log</t>
  </si>
  <si>
    <t>Participant 1</t>
  </si>
  <si>
    <t>pj/pi</t>
  </si>
  <si>
    <t>check:</t>
  </si>
  <si>
    <t>Iterations:</t>
  </si>
  <si>
    <t>err:</t>
  </si>
  <si>
    <t>Thresh:</t>
  </si>
  <si>
    <t>Matrice</t>
  </si>
  <si>
    <t>Poids</t>
  </si>
  <si>
    <t>Echèlle</t>
  </si>
  <si>
    <t>Critères</t>
  </si>
  <si>
    <t>Le plus important ?</t>
  </si>
  <si>
    <t>Indice de cohérence</t>
  </si>
  <si>
    <t>IC:</t>
  </si>
  <si>
    <t>Nombre</t>
  </si>
  <si>
    <t xml:space="preserve"> - A ou B</t>
  </si>
  <si>
    <t>S'il vous plaît veuillez comparez l'importance des critères en relation avec l'objectif et remplissez le tableau: Quel critère est le plus important, A ou B et combien de plus sur une échelle de 1 - 9</t>
  </si>
  <si>
    <t>Score</t>
  </si>
  <si>
    <t>Objectif:</t>
  </si>
  <si>
    <t xml:space="preserve">Objectif  </t>
  </si>
  <si>
    <t>Nombre de participants (1 to 20)</t>
  </si>
  <si>
    <t>Nombre de critères</t>
  </si>
  <si>
    <t>projet T4a</t>
  </si>
  <si>
    <t>Echelle</t>
  </si>
  <si>
    <t>Distance aux bâti</t>
  </si>
  <si>
    <t>pente</t>
  </si>
  <si>
    <t>Orientation des parcelles</t>
  </si>
  <si>
    <t>Taille des parcelles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</si>
</sst>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0.0%"/>
    <numFmt numFmtId="166" formatCode="0.000"/>
    <numFmt numFmtId="167" formatCode="_(* #,##0.0000_);_(* \(#,##0.0000\);_(* &quot;-&quot;??_);_(@_)"/>
    <numFmt numFmtId="168" formatCode="[$-409]d\-mmm\-yy;@"/>
    <numFmt numFmtId="169" formatCode="0.0"/>
    <numFmt numFmtId="170" formatCode="0.0E+00"/>
    <numFmt numFmtId="171" formatCode="0E+00"/>
  </numFmts>
  <fonts count="4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47"/>
      <name val="Arial"/>
      <family val="2"/>
    </font>
    <font>
      <sz val="8"/>
      <color indexed="23"/>
      <name val="Arial"/>
      <family val="2"/>
    </font>
    <font>
      <b/>
      <sz val="10"/>
      <color indexed="18"/>
      <name val="Arial"/>
      <family val="2"/>
    </font>
    <font>
      <b/>
      <sz val="8"/>
      <name val="Arial"/>
      <family val="2"/>
    </font>
    <font>
      <sz val="10"/>
      <color indexed="18"/>
      <name val="Arial"/>
      <family val="2"/>
    </font>
    <font>
      <b/>
      <sz val="8"/>
      <name val="Arial"/>
      <family val="2"/>
    </font>
    <font>
      <sz val="10"/>
      <color theme="0" tint="-0.14999847407452621"/>
      <name val="Arial"/>
      <family val="2"/>
    </font>
    <font>
      <sz val="8"/>
      <color theme="1" tint="0.499984740745262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/>
      <name val="Arial"/>
      <family val="2"/>
    </font>
    <font>
      <b/>
      <sz val="10"/>
      <color rgb="FFFA7D00"/>
      <name val="Arial"/>
      <family val="2"/>
    </font>
    <font>
      <sz val="10"/>
      <color theme="0"/>
      <name val="Arial"/>
      <family val="2"/>
    </font>
    <font>
      <sz val="10"/>
      <color rgb="FF9C6500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i/>
      <sz val="10"/>
      <name val="Symbol"/>
      <family val="1"/>
      <charset val="2"/>
    </font>
    <font>
      <i/>
      <sz val="10"/>
      <name val="Arial"/>
      <family val="2"/>
    </font>
    <font>
      <sz val="10"/>
      <color rgb="FF006100"/>
      <name val="Arial"/>
      <family val="2"/>
    </font>
    <font>
      <sz val="10"/>
      <color rgb="FFFA7D00"/>
      <name val="Arial"/>
      <family val="2"/>
    </font>
    <font>
      <sz val="11"/>
      <color rgb="FF3F3F76"/>
      <name val="Calibri"/>
      <family val="2"/>
      <scheme val="minor"/>
    </font>
    <font>
      <sz val="10"/>
      <color rgb="FF3F3F76"/>
      <name val="Calibri"/>
      <family val="2"/>
      <scheme val="minor"/>
    </font>
    <font>
      <b/>
      <sz val="10"/>
      <name val="Symbol"/>
      <family val="1"/>
      <charset val="2"/>
    </font>
    <font>
      <sz val="8"/>
      <color rgb="FF006100"/>
      <name val="Arial"/>
      <family val="2"/>
    </font>
    <font>
      <b/>
      <sz val="10"/>
      <color rgb="FF3F3F76"/>
      <name val="Calibri"/>
      <family val="2"/>
      <scheme val="minor"/>
    </font>
    <font>
      <b/>
      <sz val="8"/>
      <color rgb="FFFA7D00"/>
      <name val="Arial"/>
      <family val="2"/>
    </font>
    <font>
      <sz val="8"/>
      <name val="Symbol"/>
      <family val="1"/>
      <charset val="2"/>
    </font>
    <font>
      <sz val="8"/>
      <color rgb="FFFA7D00"/>
      <name val="Arial"/>
      <family val="2"/>
    </font>
    <font>
      <sz val="8"/>
      <color theme="0" tint="-0.499984740745262"/>
      <name val="Arial"/>
      <family val="2"/>
    </font>
    <font>
      <sz val="8"/>
      <color theme="6" tint="-0.249977111117893"/>
      <name val="Arial"/>
      <family val="2"/>
    </font>
    <font>
      <sz val="12"/>
      <color theme="0"/>
      <name val="Arial"/>
      <family val="2"/>
    </font>
    <font>
      <b/>
      <sz val="10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A5A5A5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1" fillId="0" borderId="0"/>
    <xf numFmtId="0" fontId="21" fillId="0" borderId="0"/>
    <xf numFmtId="16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5" fillId="15" borderId="32" applyNumberFormat="0" applyAlignment="0" applyProtection="0"/>
    <xf numFmtId="0" fontId="27" fillId="16" borderId="34" applyNumberFormat="0" applyAlignment="0" applyProtection="0"/>
    <xf numFmtId="0" fontId="29" fillId="18" borderId="0" applyNumberFormat="0" applyBorder="0" applyAlignment="0" applyProtection="0"/>
    <xf numFmtId="0" fontId="34" fillId="21" borderId="0" applyNumberFormat="0" applyBorder="0" applyAlignment="0" applyProtection="0"/>
    <xf numFmtId="0" fontId="36" fillId="22" borderId="34" applyNumberFormat="0" applyAlignment="0" applyProtection="0"/>
    <xf numFmtId="0" fontId="28" fillId="26" borderId="0" applyNumberFormat="0" applyBorder="0" applyAlignment="0" applyProtection="0"/>
    <xf numFmtId="0" fontId="28" fillId="27" borderId="0" applyNumberFormat="0" applyBorder="0" applyAlignment="0" applyProtection="0"/>
  </cellStyleXfs>
  <cellXfs count="386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vertical="center"/>
    </xf>
    <xf numFmtId="0" fontId="9" fillId="0" borderId="0" xfId="0" applyFont="1"/>
    <xf numFmtId="0" fontId="2" fillId="2" borderId="9" xfId="0" applyFont="1" applyFill="1" applyBorder="1"/>
    <xf numFmtId="0" fontId="2" fillId="2" borderId="4" xfId="0" applyFont="1" applyFill="1" applyBorder="1"/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center"/>
    </xf>
    <xf numFmtId="165" fontId="6" fillId="0" borderId="0" xfId="1" applyNumberFormat="1" applyFont="1" applyFill="1" applyBorder="1" applyAlignment="1" applyProtection="1">
      <alignment horizontal="center" vertical="center"/>
    </xf>
    <xf numFmtId="9" fontId="0" fillId="0" borderId="0" xfId="1" applyFont="1"/>
    <xf numFmtId="0" fontId="6" fillId="8" borderId="0" xfId="0" applyFont="1" applyFill="1" applyAlignment="1">
      <alignment horizontal="center"/>
    </xf>
    <xf numFmtId="0" fontId="6" fillId="0" borderId="0" xfId="0" quotePrefix="1" applyFont="1"/>
    <xf numFmtId="0" fontId="6" fillId="0" borderId="0" xfId="0" quotePrefix="1" applyFont="1" applyAlignment="1">
      <alignment horizontal="left"/>
    </xf>
    <xf numFmtId="12" fontId="2" fillId="0" borderId="0" xfId="0" applyNumberFormat="1" applyFont="1" applyAlignment="1">
      <alignment horizontal="center" vertical="center"/>
    </xf>
    <xf numFmtId="12" fontId="18" fillId="9" borderId="18" xfId="0" applyNumberFormat="1" applyFont="1" applyFill="1" applyBorder="1" applyAlignment="1">
      <alignment vertical="center"/>
    </xf>
    <xf numFmtId="12" fontId="7" fillId="0" borderId="18" xfId="0" applyNumberFormat="1" applyFont="1" applyBorder="1" applyAlignment="1">
      <alignment vertical="center"/>
    </xf>
    <xf numFmtId="12" fontId="3" fillId="4" borderId="0" xfId="0" applyNumberFormat="1" applyFont="1" applyFill="1" applyAlignment="1">
      <alignment horizontal="center" vertical="center"/>
    </xf>
    <xf numFmtId="12" fontId="3" fillId="2" borderId="0" xfId="0" applyNumberFormat="1" applyFont="1" applyFill="1" applyAlignment="1">
      <alignment horizontal="center" vertical="center"/>
    </xf>
    <xf numFmtId="12" fontId="3" fillId="0" borderId="18" xfId="0" applyNumberFormat="1" applyFont="1" applyBorder="1" applyAlignment="1">
      <alignment horizontal="center" vertical="center"/>
    </xf>
    <xf numFmtId="0" fontId="5" fillId="0" borderId="0" xfId="4" applyFont="1"/>
    <xf numFmtId="0" fontId="4" fillId="0" borderId="0" xfId="4" applyFont="1"/>
    <xf numFmtId="0" fontId="1" fillId="0" borderId="0" xfId="4"/>
    <xf numFmtId="0" fontId="2" fillId="11" borderId="0" xfId="4" applyFont="1" applyFill="1"/>
    <xf numFmtId="0" fontId="21" fillId="0" borderId="0" xfId="5" applyAlignment="1">
      <alignment horizontal="right"/>
    </xf>
    <xf numFmtId="0" fontId="21" fillId="0" borderId="0" xfId="5"/>
    <xf numFmtId="0" fontId="22" fillId="0" borderId="0" xfId="5" applyFont="1"/>
    <xf numFmtId="0" fontId="21" fillId="0" borderId="0" xfId="5" applyAlignment="1">
      <alignment horizontal="center"/>
    </xf>
    <xf numFmtId="164" fontId="21" fillId="12" borderId="0" xfId="5" applyNumberFormat="1" applyFill="1"/>
    <xf numFmtId="164" fontId="21" fillId="10" borderId="0" xfId="5" applyNumberFormat="1" applyFill="1"/>
    <xf numFmtId="164" fontId="0" fillId="0" borderId="0" xfId="6" applyFont="1" applyFill="1" applyBorder="1"/>
    <xf numFmtId="165" fontId="0" fillId="0" borderId="0" xfId="7" applyNumberFormat="1" applyFont="1" applyFill="1" applyBorder="1"/>
    <xf numFmtId="165" fontId="0" fillId="0" borderId="0" xfId="7" applyNumberFormat="1" applyFont="1"/>
    <xf numFmtId="10" fontId="0" fillId="0" borderId="0" xfId="7" applyNumberFormat="1" applyFont="1"/>
    <xf numFmtId="167" fontId="21" fillId="5" borderId="0" xfId="5" applyNumberFormat="1" applyFill="1"/>
    <xf numFmtId="0" fontId="21" fillId="0" borderId="31" xfId="5" applyBorder="1"/>
    <xf numFmtId="0" fontId="21" fillId="13" borderId="0" xfId="5" applyFill="1"/>
    <xf numFmtId="2" fontId="21" fillId="13" borderId="0" xfId="5" applyNumberFormat="1" applyFill="1"/>
    <xf numFmtId="0" fontId="1" fillId="0" borderId="0" xfId="0" applyFont="1"/>
    <xf numFmtId="0" fontId="22" fillId="7" borderId="7" xfId="5" applyFont="1" applyFill="1" applyBorder="1"/>
    <xf numFmtId="0" fontId="22" fillId="7" borderId="8" xfId="5" applyFont="1" applyFill="1" applyBorder="1"/>
    <xf numFmtId="0" fontId="11" fillId="6" borderId="0" xfId="0" applyFont="1" applyFill="1"/>
    <xf numFmtId="0" fontId="14" fillId="0" borderId="0" xfId="0" applyFont="1" applyAlignment="1">
      <alignment horizontal="center" vertical="center"/>
    </xf>
    <xf numFmtId="0" fontId="0" fillId="0" borderId="10" xfId="0" applyBorder="1"/>
    <xf numFmtId="0" fontId="0" fillId="0" borderId="26" xfId="0" applyBorder="1"/>
    <xf numFmtId="0" fontId="1" fillId="0" borderId="10" xfId="0" applyFont="1" applyBorder="1"/>
    <xf numFmtId="0" fontId="0" fillId="17" borderId="2" xfId="0" applyFill="1" applyBorder="1" applyAlignment="1" applyProtection="1">
      <alignment horizontal="center"/>
      <protection locked="0"/>
    </xf>
    <xf numFmtId="0" fontId="2" fillId="0" borderId="10" xfId="0" applyFont="1" applyBorder="1" applyAlignment="1">
      <alignment horizontal="center"/>
    </xf>
    <xf numFmtId="0" fontId="6" fillId="17" borderId="37" xfId="0" applyFont="1" applyFill="1" applyBorder="1" applyAlignment="1" applyProtection="1">
      <alignment horizontal="center"/>
      <protection locked="0"/>
    </xf>
    <xf numFmtId="0" fontId="0" fillId="17" borderId="37" xfId="0" applyFill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18" fillId="9" borderId="1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 wrapText="1"/>
    </xf>
    <xf numFmtId="0" fontId="10" fillId="0" borderId="26" xfId="0" applyFont="1" applyBorder="1" applyAlignment="1">
      <alignment horizontal="right"/>
    </xf>
    <xf numFmtId="0" fontId="27" fillId="16" borderId="3" xfId="9" applyBorder="1" applyProtection="1"/>
    <xf numFmtId="0" fontId="12" fillId="10" borderId="24" xfId="0" applyFont="1" applyFill="1" applyBorder="1" applyAlignment="1">
      <alignment horizontal="left" vertical="center" textRotation="90"/>
    </xf>
    <xf numFmtId="0" fontId="12" fillId="10" borderId="0" xfId="0" applyFont="1" applyFill="1" applyAlignment="1">
      <alignment horizontal="left" vertical="center" textRotation="90"/>
    </xf>
    <xf numFmtId="0" fontId="6" fillId="10" borderId="0" xfId="0" applyFont="1" applyFill="1" applyAlignment="1">
      <alignment horizontal="left" vertical="center"/>
    </xf>
    <xf numFmtId="0" fontId="6" fillId="10" borderId="5" xfId="0" applyFont="1" applyFill="1" applyBorder="1" applyAlignment="1">
      <alignment horizontal="left" vertical="center"/>
    </xf>
    <xf numFmtId="0" fontId="6" fillId="10" borderId="24" xfId="0" applyFont="1" applyFill="1" applyBorder="1" applyAlignment="1">
      <alignment horizontal="left" vertical="center"/>
    </xf>
    <xf numFmtId="0" fontId="14" fillId="10" borderId="27" xfId="0" applyFont="1" applyFill="1" applyBorder="1" applyAlignment="1">
      <alignment horizontal="center" vertical="center"/>
    </xf>
    <xf numFmtId="0" fontId="14" fillId="10" borderId="25" xfId="0" applyFont="1" applyFill="1" applyBorder="1" applyAlignment="1">
      <alignment horizontal="center" vertical="center"/>
    </xf>
    <xf numFmtId="0" fontId="14" fillId="10" borderId="9" xfId="0" applyFont="1" applyFill="1" applyBorder="1" applyAlignment="1">
      <alignment horizontal="center" vertical="center"/>
    </xf>
    <xf numFmtId="0" fontId="14" fillId="10" borderId="19" xfId="0" applyFont="1" applyFill="1" applyBorder="1" applyAlignment="1">
      <alignment horizontal="center" vertical="center"/>
    </xf>
    <xf numFmtId="0" fontId="14" fillId="10" borderId="4" xfId="0" applyFont="1" applyFill="1" applyBorder="1" applyAlignment="1">
      <alignment horizontal="center" vertical="center"/>
    </xf>
    <xf numFmtId="0" fontId="14" fillId="10" borderId="16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/>
    </xf>
    <xf numFmtId="0" fontId="7" fillId="14" borderId="18" xfId="0" applyFont="1" applyFill="1" applyBorder="1" applyAlignment="1">
      <alignment horizontal="center" vertical="center"/>
    </xf>
    <xf numFmtId="0" fontId="18" fillId="9" borderId="0" xfId="0" applyFont="1" applyFill="1" applyAlignment="1">
      <alignment horizontal="center" vertical="center"/>
    </xf>
    <xf numFmtId="0" fontId="21" fillId="5" borderId="29" xfId="5" applyFill="1" applyBorder="1"/>
    <xf numFmtId="0" fontId="21" fillId="5" borderId="30" xfId="5" applyFill="1" applyBorder="1"/>
    <xf numFmtId="0" fontId="12" fillId="14" borderId="0" xfId="0" applyFont="1" applyFill="1"/>
    <xf numFmtId="0" fontId="22" fillId="0" borderId="0" xfId="5" applyFont="1" applyAlignment="1">
      <alignment horizontal="right"/>
    </xf>
    <xf numFmtId="164" fontId="21" fillId="0" borderId="0" xfId="5" applyNumberFormat="1"/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" fillId="17" borderId="2" xfId="0" applyFont="1" applyFill="1" applyBorder="1" applyAlignment="1" applyProtection="1">
      <alignment horizontal="center"/>
      <protection locked="0"/>
    </xf>
    <xf numFmtId="0" fontId="1" fillId="17" borderId="39" xfId="0" applyFont="1" applyFill="1" applyBorder="1" applyAlignment="1" applyProtection="1">
      <alignment horizontal="center"/>
      <protection locked="0"/>
    </xf>
    <xf numFmtId="0" fontId="12" fillId="10" borderId="22" xfId="0" applyFont="1" applyFill="1" applyBorder="1" applyAlignment="1">
      <alignment horizontal="left" vertical="center" textRotation="90"/>
    </xf>
    <xf numFmtId="1" fontId="14" fillId="10" borderId="9" xfId="0" applyNumberFormat="1" applyFont="1" applyFill="1" applyBorder="1" applyAlignment="1">
      <alignment horizontal="center" vertical="center"/>
    </xf>
    <xf numFmtId="0" fontId="6" fillId="17" borderId="40" xfId="0" applyFont="1" applyFill="1" applyBorder="1" applyAlignment="1" applyProtection="1">
      <alignment horizontal="center"/>
      <protection locked="0"/>
    </xf>
    <xf numFmtId="1" fontId="14" fillId="10" borderId="19" xfId="0" applyNumberFormat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center"/>
    </xf>
    <xf numFmtId="0" fontId="3" fillId="0" borderId="0" xfId="0" applyFont="1" applyAlignment="1">
      <alignment horizontal="center"/>
    </xf>
    <xf numFmtId="1" fontId="14" fillId="0" borderId="0" xfId="0" applyNumberFormat="1" applyFont="1" applyAlignment="1">
      <alignment horizontal="center" vertical="center"/>
    </xf>
    <xf numFmtId="0" fontId="3" fillId="0" borderId="42" xfId="0" applyFont="1" applyBorder="1" applyAlignment="1">
      <alignment horizontal="center"/>
    </xf>
    <xf numFmtId="0" fontId="18" fillId="9" borderId="43" xfId="0" applyFont="1" applyFill="1" applyBorder="1" applyAlignment="1">
      <alignment horizontal="center" vertical="center"/>
    </xf>
    <xf numFmtId="0" fontId="3" fillId="19" borderId="0" xfId="0" applyFont="1" applyFill="1" applyAlignment="1">
      <alignment horizontal="left" indent="1"/>
    </xf>
    <xf numFmtId="0" fontId="0" fillId="19" borderId="0" xfId="0" applyFill="1"/>
    <xf numFmtId="0" fontId="7" fillId="19" borderId="18" xfId="0" applyFont="1" applyFill="1" applyBorder="1" applyAlignment="1">
      <alignment horizontal="center" vertical="center"/>
    </xf>
    <xf numFmtId="0" fontId="7" fillId="19" borderId="43" xfId="0" applyFont="1" applyFill="1" applyBorder="1" applyAlignment="1">
      <alignment horizontal="center" vertical="center"/>
    </xf>
    <xf numFmtId="0" fontId="3" fillId="19" borderId="41" xfId="0" applyFont="1" applyFill="1" applyBorder="1" applyAlignment="1">
      <alignment horizontal="center" vertical="center"/>
    </xf>
    <xf numFmtId="0" fontId="3" fillId="19" borderId="0" xfId="0" applyFont="1" applyFill="1" applyAlignment="1">
      <alignment horizontal="center"/>
    </xf>
    <xf numFmtId="0" fontId="3" fillId="19" borderId="0" xfId="0" applyFont="1" applyFill="1" applyAlignment="1">
      <alignment horizontal="center" vertical="center"/>
    </xf>
    <xf numFmtId="1" fontId="3" fillId="19" borderId="0" xfId="0" applyNumberFormat="1" applyFont="1" applyFill="1" applyAlignment="1">
      <alignment horizontal="center" vertical="center"/>
    </xf>
    <xf numFmtId="0" fontId="16" fillId="19" borderId="0" xfId="0" applyFont="1" applyFill="1"/>
    <xf numFmtId="0" fontId="0" fillId="19" borderId="45" xfId="0" applyFill="1" applyBorder="1"/>
    <xf numFmtId="0" fontId="3" fillId="19" borderId="45" xfId="0" applyFont="1" applyFill="1" applyBorder="1" applyAlignment="1">
      <alignment horizontal="left" indent="1"/>
    </xf>
    <xf numFmtId="0" fontId="0" fillId="0" borderId="45" xfId="0" applyBorder="1"/>
    <xf numFmtId="0" fontId="0" fillId="19" borderId="46" xfId="0" applyFill="1" applyBorder="1"/>
    <xf numFmtId="0" fontId="1" fillId="19" borderId="20" xfId="0" applyFont="1" applyFill="1" applyBorder="1"/>
    <xf numFmtId="0" fontId="0" fillId="19" borderId="19" xfId="0" applyFill="1" applyBorder="1"/>
    <xf numFmtId="0" fontId="0" fillId="19" borderId="20" xfId="0" applyFill="1" applyBorder="1"/>
    <xf numFmtId="0" fontId="3" fillId="19" borderId="0" xfId="0" applyFont="1" applyFill="1" applyAlignment="1">
      <alignment textRotation="90" wrapText="1"/>
    </xf>
    <xf numFmtId="0" fontId="3" fillId="19" borderId="0" xfId="0" applyFont="1" applyFill="1" applyAlignment="1">
      <alignment horizontal="center" textRotation="90" wrapText="1"/>
    </xf>
    <xf numFmtId="0" fontId="3" fillId="19" borderId="0" xfId="0" applyFont="1" applyFill="1"/>
    <xf numFmtId="0" fontId="7" fillId="19" borderId="19" xfId="0" applyFont="1" applyFill="1" applyBorder="1" applyAlignment="1">
      <alignment textRotation="90" wrapText="1"/>
    </xf>
    <xf numFmtId="0" fontId="7" fillId="19" borderId="0" xfId="0" applyFont="1" applyFill="1" applyAlignment="1">
      <alignment horizontal="center"/>
    </xf>
    <xf numFmtId="49" fontId="7" fillId="19" borderId="20" xfId="0" applyNumberFormat="1" applyFont="1" applyFill="1" applyBorder="1" applyAlignment="1">
      <alignment horizontal="center" vertical="center" wrapText="1"/>
    </xf>
    <xf numFmtId="0" fontId="7" fillId="19" borderId="20" xfId="0" applyFont="1" applyFill="1" applyBorder="1" applyAlignment="1">
      <alignment horizontal="center" vertical="center" wrapText="1"/>
    </xf>
    <xf numFmtId="0" fontId="3" fillId="19" borderId="0" xfId="0" applyFont="1" applyFill="1" applyAlignment="1">
      <alignment horizontal="right"/>
    </xf>
    <xf numFmtId="0" fontId="16" fillId="19" borderId="19" xfId="0" applyFont="1" applyFill="1" applyBorder="1"/>
    <xf numFmtId="9" fontId="3" fillId="19" borderId="19" xfId="1" applyFont="1" applyFill="1" applyBorder="1" applyAlignment="1" applyProtection="1">
      <alignment horizontal="center" vertical="center"/>
    </xf>
    <xf numFmtId="0" fontId="3" fillId="19" borderId="19" xfId="0" applyFont="1" applyFill="1" applyBorder="1" applyAlignment="1">
      <alignment horizontal="center" vertical="center"/>
    </xf>
    <xf numFmtId="0" fontId="0" fillId="19" borderId="24" xfId="0" applyFill="1" applyBorder="1"/>
    <xf numFmtId="0" fontId="0" fillId="19" borderId="25" xfId="0" applyFill="1" applyBorder="1"/>
    <xf numFmtId="0" fontId="23" fillId="19" borderId="44" xfId="0" applyFont="1" applyFill="1" applyBorder="1"/>
    <xf numFmtId="0" fontId="16" fillId="19" borderId="0" xfId="0" applyFont="1" applyFill="1" applyAlignment="1">
      <alignment horizontal="right"/>
    </xf>
    <xf numFmtId="0" fontId="16" fillId="19" borderId="0" xfId="0" applyFont="1" applyFill="1" applyAlignment="1">
      <alignment horizontal="left"/>
    </xf>
    <xf numFmtId="0" fontId="11" fillId="0" borderId="16" xfId="0" applyFont="1" applyBorder="1" applyAlignment="1">
      <alignment horizontal="right"/>
    </xf>
    <xf numFmtId="0" fontId="5" fillId="11" borderId="0" xfId="0" applyFont="1" applyFill="1"/>
    <xf numFmtId="0" fontId="0" fillId="11" borderId="0" xfId="0" applyFill="1"/>
    <xf numFmtId="0" fontId="4" fillId="11" borderId="0" xfId="0" applyFont="1" applyFill="1"/>
    <xf numFmtId="1" fontId="7" fillId="11" borderId="0" xfId="0" applyNumberFormat="1" applyFont="1" applyFill="1" applyAlignment="1">
      <alignment horizontal="center" vertical="center"/>
    </xf>
    <xf numFmtId="0" fontId="3" fillId="11" borderId="0" xfId="0" applyFont="1" applyFill="1" applyAlignment="1">
      <alignment horizontal="right" vertical="center"/>
    </xf>
    <xf numFmtId="0" fontId="3" fillId="11" borderId="0" xfId="10" applyFont="1" applyFill="1" applyAlignment="1" applyProtection="1">
      <alignment horizontal="center" vertical="center"/>
    </xf>
    <xf numFmtId="0" fontId="1" fillId="19" borderId="0" xfId="0" applyFont="1" applyFill="1" applyAlignment="1">
      <alignment horizontal="left" vertical="center"/>
    </xf>
    <xf numFmtId="0" fontId="0" fillId="19" borderId="0" xfId="0" applyFill="1" applyAlignment="1">
      <alignment horizontal="center" vertical="center"/>
    </xf>
    <xf numFmtId="0" fontId="1" fillId="19" borderId="24" xfId="0" applyFont="1" applyFill="1" applyBorder="1" applyAlignment="1">
      <alignment horizontal="left" vertical="center"/>
    </xf>
    <xf numFmtId="0" fontId="0" fillId="19" borderId="24" xfId="0" applyFill="1" applyBorder="1" applyAlignment="1">
      <alignment horizontal="center" vertical="center"/>
    </xf>
    <xf numFmtId="0" fontId="1" fillId="19" borderId="5" xfId="0" applyFont="1" applyFill="1" applyBorder="1" applyAlignment="1">
      <alignment horizontal="left" vertical="center"/>
    </xf>
    <xf numFmtId="0" fontId="0" fillId="19" borderId="5" xfId="0" applyFill="1" applyBorder="1" applyAlignment="1">
      <alignment horizontal="center" vertical="center"/>
    </xf>
    <xf numFmtId="0" fontId="2" fillId="20" borderId="13" xfId="0" applyFont="1" applyFill="1" applyBorder="1" applyAlignment="1">
      <alignment horizontal="left"/>
    </xf>
    <xf numFmtId="0" fontId="0" fillId="20" borderId="13" xfId="0" applyFill="1" applyBorder="1"/>
    <xf numFmtId="0" fontId="0" fillId="20" borderId="35" xfId="0" applyFill="1" applyBorder="1"/>
    <xf numFmtId="0" fontId="2" fillId="20" borderId="13" xfId="0" applyFont="1" applyFill="1" applyBorder="1"/>
    <xf numFmtId="0" fontId="3" fillId="20" borderId="14" xfId="0" applyFont="1" applyFill="1" applyBorder="1" applyAlignment="1">
      <alignment horizontal="center"/>
    </xf>
    <xf numFmtId="0" fontId="3" fillId="20" borderId="47" xfId="0" applyFont="1" applyFill="1" applyBorder="1" applyAlignment="1">
      <alignment horizontal="center"/>
    </xf>
    <xf numFmtId="0" fontId="3" fillId="20" borderId="36" xfId="0" applyFont="1" applyFill="1" applyBorder="1" applyAlignment="1">
      <alignment horizontal="center"/>
    </xf>
    <xf numFmtId="0" fontId="3" fillId="20" borderId="33" xfId="0" applyFont="1" applyFill="1" applyBorder="1" applyAlignment="1">
      <alignment horizontal="center"/>
    </xf>
    <xf numFmtId="0" fontId="1" fillId="11" borderId="0" xfId="0" applyFont="1" applyFill="1"/>
    <xf numFmtId="0" fontId="7" fillId="11" borderId="0" xfId="0" applyFont="1" applyFill="1" applyAlignment="1">
      <alignment horizontal="right" vertical="center"/>
    </xf>
    <xf numFmtId="0" fontId="0" fillId="17" borderId="48" xfId="0" applyFill="1" applyBorder="1" applyAlignment="1" applyProtection="1">
      <alignment horizontal="center"/>
      <protection locked="0"/>
    </xf>
    <xf numFmtId="0" fontId="0" fillId="17" borderId="49" xfId="0" applyFill="1" applyBorder="1" applyAlignment="1" applyProtection="1">
      <alignment horizontal="center"/>
      <protection locked="0"/>
    </xf>
    <xf numFmtId="0" fontId="3" fillId="19" borderId="20" xfId="0" applyFont="1" applyFill="1" applyBorder="1" applyAlignment="1">
      <alignment horizontal="left"/>
    </xf>
    <xf numFmtId="0" fontId="3" fillId="19" borderId="0" xfId="0" applyFont="1" applyFill="1" applyAlignment="1">
      <alignment horizontal="left"/>
    </xf>
    <xf numFmtId="0" fontId="3" fillId="19" borderId="19" xfId="0" applyFont="1" applyFill="1" applyBorder="1" applyAlignment="1">
      <alignment horizontal="left"/>
    </xf>
    <xf numFmtId="0" fontId="3" fillId="19" borderId="21" xfId="0" applyFont="1" applyFill="1" applyBorder="1" applyAlignment="1">
      <alignment horizontal="left"/>
    </xf>
    <xf numFmtId="0" fontId="3" fillId="19" borderId="5" xfId="0" applyFont="1" applyFill="1" applyBorder="1" applyAlignment="1">
      <alignment horizontal="left"/>
    </xf>
    <xf numFmtId="0" fontId="3" fillId="19" borderId="16" xfId="0" applyFont="1" applyFill="1" applyBorder="1" applyAlignment="1">
      <alignment horizontal="left"/>
    </xf>
    <xf numFmtId="9" fontId="17" fillId="3" borderId="12" xfId="1" applyFont="1" applyFill="1" applyBorder="1" applyAlignment="1" applyProtection="1">
      <alignment horizontal="center"/>
    </xf>
    <xf numFmtId="9" fontId="17" fillId="3" borderId="12" xfId="0" applyNumberFormat="1" applyFont="1" applyFill="1" applyBorder="1" applyAlignment="1">
      <alignment horizontal="center"/>
    </xf>
    <xf numFmtId="9" fontId="17" fillId="0" borderId="12" xfId="0" applyNumberFormat="1" applyFont="1" applyBorder="1" applyAlignment="1">
      <alignment horizontal="center"/>
    </xf>
    <xf numFmtId="9" fontId="17" fillId="0" borderId="6" xfId="0" applyNumberFormat="1" applyFont="1" applyBorder="1" applyAlignment="1">
      <alignment horizontal="center"/>
    </xf>
    <xf numFmtId="0" fontId="8" fillId="19" borderId="0" xfId="0" applyFont="1" applyFill="1"/>
    <xf numFmtId="0" fontId="2" fillId="19" borderId="0" xfId="0" applyFont="1" applyFill="1"/>
    <xf numFmtId="0" fontId="0" fillId="19" borderId="0" xfId="0" applyFill="1" applyAlignment="1">
      <alignment vertical="top" wrapText="1"/>
    </xf>
    <xf numFmtId="0" fontId="6" fillId="19" borderId="0" xfId="0" applyFont="1" applyFill="1" applyAlignment="1">
      <alignment horizontal="center"/>
    </xf>
    <xf numFmtId="0" fontId="6" fillId="19" borderId="0" xfId="0" applyFont="1" applyFill="1" applyAlignment="1">
      <alignment horizontal="left"/>
    </xf>
    <xf numFmtId="0" fontId="1" fillId="19" borderId="0" xfId="0" applyFont="1" applyFill="1"/>
    <xf numFmtId="0" fontId="32" fillId="19" borderId="0" xfId="0" applyFont="1" applyFill="1" applyAlignment="1" applyProtection="1">
      <alignment horizontal="right"/>
      <protection locked="0"/>
    </xf>
    <xf numFmtId="0" fontId="3" fillId="19" borderId="0" xfId="0" applyFont="1" applyFill="1" applyAlignment="1">
      <alignment horizontal="right" vertical="top"/>
    </xf>
    <xf numFmtId="0" fontId="1" fillId="19" borderId="0" xfId="0" applyFont="1" applyFill="1" applyAlignment="1">
      <alignment horizontal="right"/>
    </xf>
    <xf numFmtId="0" fontId="28" fillId="19" borderId="0" xfId="0" applyFont="1" applyFill="1"/>
    <xf numFmtId="0" fontId="26" fillId="19" borderId="0" xfId="0" applyFont="1" applyFill="1"/>
    <xf numFmtId="0" fontId="26" fillId="19" borderId="0" xfId="0" applyFont="1" applyFill="1" applyAlignment="1">
      <alignment horizontal="right" vertical="center"/>
    </xf>
    <xf numFmtId="0" fontId="26" fillId="19" borderId="0" xfId="0" applyFont="1" applyFill="1" applyAlignment="1">
      <alignment horizontal="center" vertical="center"/>
    </xf>
    <xf numFmtId="0" fontId="19" fillId="19" borderId="0" xfId="0" applyFont="1" applyFill="1" applyAlignment="1">
      <alignment horizontal="center"/>
    </xf>
    <xf numFmtId="2" fontId="26" fillId="19" borderId="0" xfId="0" applyNumberFormat="1" applyFont="1" applyFill="1" applyAlignment="1">
      <alignment horizontal="center" vertical="center"/>
    </xf>
    <xf numFmtId="0" fontId="14" fillId="19" borderId="0" xfId="0" applyFont="1" applyFill="1" applyAlignment="1">
      <alignment horizontal="center" vertical="center"/>
    </xf>
    <xf numFmtId="0" fontId="1" fillId="19" borderId="0" xfId="0" applyFont="1" applyFill="1" applyAlignment="1">
      <alignment horizontal="center" vertical="center" wrapText="1"/>
    </xf>
    <xf numFmtId="0" fontId="6" fillId="19" borderId="0" xfId="0" applyFont="1" applyFill="1" applyAlignment="1">
      <alignment horizontal="left" vertical="center"/>
    </xf>
    <xf numFmtId="0" fontId="1" fillId="19" borderId="0" xfId="0" applyFont="1" applyFill="1" applyAlignment="1">
      <alignment vertical="center" wrapText="1"/>
    </xf>
    <xf numFmtId="0" fontId="0" fillId="19" borderId="0" xfId="0" applyFill="1" applyAlignment="1" applyProtection="1">
      <alignment horizontal="center"/>
      <protection locked="0"/>
    </xf>
    <xf numFmtId="0" fontId="3" fillId="5" borderId="2" xfId="0" applyFont="1" applyFill="1" applyBorder="1" applyAlignment="1" applyProtection="1">
      <alignment horizontal="center"/>
      <protection locked="0"/>
    </xf>
    <xf numFmtId="0" fontId="2" fillId="19" borderId="0" xfId="0" applyFont="1" applyFill="1" applyAlignment="1">
      <alignment horizontal="right"/>
    </xf>
    <xf numFmtId="0" fontId="2" fillId="19" borderId="0" xfId="0" applyFont="1" applyFill="1" applyAlignment="1">
      <alignment horizontal="right" vertical="top" wrapText="1"/>
    </xf>
    <xf numFmtId="0" fontId="6" fillId="19" borderId="0" xfId="0" applyFont="1" applyFill="1" applyAlignment="1">
      <alignment horizontal="left" vertical="center" indent="1"/>
    </xf>
    <xf numFmtId="0" fontId="6" fillId="19" borderId="0" xfId="0" applyFont="1" applyFill="1" applyAlignment="1">
      <alignment horizontal="center" vertical="center"/>
    </xf>
    <xf numFmtId="0" fontId="2" fillId="19" borderId="0" xfId="0" applyFont="1" applyFill="1" applyAlignment="1">
      <alignment horizontal="right" vertical="center"/>
    </xf>
    <xf numFmtId="0" fontId="2" fillId="19" borderId="0" xfId="0" applyFont="1" applyFill="1" applyAlignment="1">
      <alignment horizontal="center" vertical="center"/>
    </xf>
    <xf numFmtId="0" fontId="2" fillId="19" borderId="17" xfId="0" applyFont="1" applyFill="1" applyBorder="1" applyAlignment="1">
      <alignment vertical="center"/>
    </xf>
    <xf numFmtId="0" fontId="1" fillId="19" borderId="0" xfId="0" applyFont="1" applyFill="1" applyAlignment="1">
      <alignment horizontal="left" indent="1"/>
    </xf>
    <xf numFmtId="0" fontId="20" fillId="19" borderId="0" xfId="0" applyFont="1" applyFill="1" applyAlignment="1">
      <alignment horizontal="center"/>
    </xf>
    <xf numFmtId="0" fontId="2" fillId="19" borderId="0" xfId="0" applyFont="1" applyFill="1" applyAlignment="1">
      <alignment horizontal="center"/>
    </xf>
    <xf numFmtId="0" fontId="6" fillId="19" borderId="0" xfId="0" applyFont="1" applyFill="1" applyAlignment="1">
      <alignment horizontal="center" wrapText="1"/>
    </xf>
    <xf numFmtId="0" fontId="0" fillId="19" borderId="0" xfId="0" applyFill="1" applyAlignment="1">
      <alignment wrapText="1"/>
    </xf>
    <xf numFmtId="0" fontId="2" fillId="19" borderId="0" xfId="0" applyFont="1" applyFill="1" applyAlignment="1">
      <alignment horizontal="left" indent="1"/>
    </xf>
    <xf numFmtId="49" fontId="2" fillId="19" borderId="0" xfId="0" applyNumberFormat="1" applyFont="1" applyFill="1" applyAlignment="1">
      <alignment horizontal="left" vertical="center" indent="1"/>
    </xf>
    <xf numFmtId="0" fontId="0" fillId="19" borderId="0" xfId="0" applyFill="1" applyAlignment="1">
      <alignment horizontal="left" vertical="center" indent="1"/>
    </xf>
    <xf numFmtId="49" fontId="6" fillId="19" borderId="0" xfId="0" applyNumberFormat="1" applyFont="1" applyFill="1" applyAlignment="1">
      <alignment horizontal="left" vertical="center"/>
    </xf>
    <xf numFmtId="0" fontId="6" fillId="19" borderId="0" xfId="0" applyFont="1" applyFill="1"/>
    <xf numFmtId="9" fontId="15" fillId="19" borderId="0" xfId="0" applyNumberFormat="1" applyFont="1" applyFill="1" applyAlignment="1">
      <alignment horizontal="center"/>
    </xf>
    <xf numFmtId="165" fontId="13" fillId="19" borderId="0" xfId="0" applyNumberFormat="1" applyFont="1" applyFill="1" applyAlignment="1">
      <alignment horizontal="center"/>
    </xf>
    <xf numFmtId="0" fontId="0" fillId="19" borderId="17" xfId="0" applyFill="1" applyBorder="1"/>
    <xf numFmtId="0" fontId="0" fillId="19" borderId="3" xfId="0" applyFill="1" applyBorder="1"/>
    <xf numFmtId="0" fontId="0" fillId="19" borderId="10" xfId="0" applyFill="1" applyBorder="1"/>
    <xf numFmtId="0" fontId="0" fillId="19" borderId="9" xfId="0" applyFill="1" applyBorder="1"/>
    <xf numFmtId="0" fontId="3" fillId="19" borderId="0" xfId="0" applyFont="1" applyFill="1" applyAlignment="1">
      <alignment horizontal="right" vertical="center"/>
    </xf>
    <xf numFmtId="0" fontId="30" fillId="19" borderId="0" xfId="5" applyFont="1" applyFill="1" applyAlignment="1">
      <alignment horizontal="center" vertical="center"/>
    </xf>
    <xf numFmtId="0" fontId="0" fillId="19" borderId="4" xfId="0" applyFill="1" applyBorder="1"/>
    <xf numFmtId="0" fontId="0" fillId="19" borderId="5" xfId="0" applyFill="1" applyBorder="1"/>
    <xf numFmtId="0" fontId="0" fillId="19" borderId="11" xfId="0" applyFill="1" applyBorder="1"/>
    <xf numFmtId="0" fontId="0" fillId="19" borderId="12" xfId="0" applyFill="1" applyBorder="1"/>
    <xf numFmtId="0" fontId="0" fillId="19" borderId="6" xfId="0" applyFill="1" applyBorder="1"/>
    <xf numFmtId="0" fontId="2" fillId="19" borderId="0" xfId="0" applyFont="1" applyFill="1" applyAlignment="1">
      <alignment horizontal="right" vertical="center" wrapText="1"/>
    </xf>
    <xf numFmtId="0" fontId="3" fillId="19" borderId="0" xfId="0" applyFont="1" applyFill="1" applyAlignment="1">
      <alignment horizontal="right" vertical="center" wrapText="1"/>
    </xf>
    <xf numFmtId="0" fontId="2" fillId="19" borderId="14" xfId="0" applyFont="1" applyFill="1" applyBorder="1" applyAlignment="1">
      <alignment horizontal="center"/>
    </xf>
    <xf numFmtId="0" fontId="0" fillId="19" borderId="12" xfId="0" applyFill="1" applyBorder="1" applyAlignment="1">
      <alignment horizontal="center"/>
    </xf>
    <xf numFmtId="166" fontId="0" fillId="0" borderId="0" xfId="0" applyNumberFormat="1"/>
    <xf numFmtId="0" fontId="35" fillId="19" borderId="0" xfId="9" applyFont="1" applyFill="1" applyBorder="1" applyAlignment="1" applyProtection="1"/>
    <xf numFmtId="165" fontId="27" fillId="16" borderId="34" xfId="9" applyNumberFormat="1" applyAlignment="1" applyProtection="1">
      <alignment horizontal="center"/>
    </xf>
    <xf numFmtId="0" fontId="3" fillId="19" borderId="20" xfId="0" applyFont="1" applyFill="1" applyBorder="1" applyAlignment="1">
      <alignment horizontal="right"/>
    </xf>
    <xf numFmtId="0" fontId="2" fillId="19" borderId="20" xfId="0" applyFont="1" applyFill="1" applyBorder="1" applyAlignment="1">
      <alignment horizontal="right"/>
    </xf>
    <xf numFmtId="0" fontId="38" fillId="19" borderId="0" xfId="0" applyFont="1" applyFill="1"/>
    <xf numFmtId="2" fontId="37" fillId="19" borderId="20" xfId="12" applyNumberFormat="1" applyFont="1" applyFill="1" applyBorder="1" applyAlignment="1">
      <alignment horizontal="right" vertical="center"/>
    </xf>
    <xf numFmtId="0" fontId="0" fillId="19" borderId="50" xfId="0" applyFill="1" applyBorder="1"/>
    <xf numFmtId="9" fontId="3" fillId="23" borderId="0" xfId="1" applyFont="1" applyFill="1" applyBorder="1" applyAlignment="1">
      <alignment vertical="center"/>
    </xf>
    <xf numFmtId="0" fontId="3" fillId="0" borderId="0" xfId="0" applyFont="1"/>
    <xf numFmtId="165" fontId="39" fillId="21" borderId="1" xfId="11" applyNumberFormat="1" applyFont="1" applyBorder="1" applyAlignment="1" applyProtection="1">
      <alignment horizontal="center" vertical="center"/>
    </xf>
    <xf numFmtId="2" fontId="40" fillId="19" borderId="20" xfId="12" applyNumberFormat="1" applyFont="1" applyFill="1" applyBorder="1" applyAlignment="1">
      <alignment horizontal="right" vertical="center"/>
    </xf>
    <xf numFmtId="0" fontId="35" fillId="16" borderId="34" xfId="9" applyFont="1" applyAlignment="1" applyProtection="1"/>
    <xf numFmtId="0" fontId="41" fillId="16" borderId="34" xfId="9" applyFont="1" applyAlignment="1">
      <alignment horizontal="center"/>
    </xf>
    <xf numFmtId="0" fontId="3" fillId="23" borderId="0" xfId="1" applyNumberFormat="1" applyFont="1" applyFill="1" applyBorder="1" applyAlignment="1">
      <alignment vertical="center"/>
    </xf>
    <xf numFmtId="0" fontId="41" fillId="16" borderId="34" xfId="9" applyFont="1" applyAlignment="1" applyProtection="1">
      <alignment horizontal="center"/>
    </xf>
    <xf numFmtId="0" fontId="2" fillId="19" borderId="44" xfId="0" applyFont="1" applyFill="1" applyBorder="1"/>
    <xf numFmtId="0" fontId="3" fillId="0" borderId="0" xfId="0" applyFont="1" applyAlignment="1">
      <alignment horizontal="right"/>
    </xf>
    <xf numFmtId="9" fontId="43" fillId="16" borderId="34" xfId="9" applyNumberFormat="1" applyFont="1" applyAlignment="1" applyProtection="1">
      <alignment horizontal="center"/>
    </xf>
    <xf numFmtId="0" fontId="3" fillId="0" borderId="0" xfId="0" applyFont="1" applyAlignment="1">
      <alignment horizontal="center" vertical="center"/>
    </xf>
    <xf numFmtId="0" fontId="7" fillId="19" borderId="0" xfId="0" applyFont="1" applyFill="1" applyAlignment="1">
      <alignment horizontal="center" textRotation="90" wrapText="1"/>
    </xf>
    <xf numFmtId="0" fontId="3" fillId="0" borderId="0" xfId="0" applyFont="1" applyAlignment="1">
      <alignment vertical="center"/>
    </xf>
    <xf numFmtId="2" fontId="39" fillId="21" borderId="1" xfId="11" applyNumberFormat="1" applyFont="1" applyBorder="1" applyAlignment="1" applyProtection="1">
      <alignment horizontal="center" vertical="center"/>
    </xf>
    <xf numFmtId="0" fontId="16" fillId="19" borderId="44" xfId="0" applyFont="1" applyFill="1" applyBorder="1"/>
    <xf numFmtId="0" fontId="3" fillId="13" borderId="20" xfId="0" applyFont="1" applyFill="1" applyBorder="1" applyAlignment="1">
      <alignment horizontal="center"/>
    </xf>
    <xf numFmtId="0" fontId="3" fillId="13" borderId="0" xfId="0" applyFont="1" applyFill="1" applyAlignment="1">
      <alignment horizontal="center"/>
    </xf>
    <xf numFmtId="0" fontId="27" fillId="16" borderId="51" xfId="9" applyBorder="1" applyAlignment="1">
      <alignment horizontal="center"/>
    </xf>
    <xf numFmtId="0" fontId="3" fillId="13" borderId="20" xfId="0" applyFont="1" applyFill="1" applyBorder="1" applyAlignment="1">
      <alignment horizontal="center" vertical="center"/>
    </xf>
    <xf numFmtId="0" fontId="3" fillId="13" borderId="0" xfId="0" applyFont="1" applyFill="1" applyAlignment="1">
      <alignment horizontal="center" vertical="center"/>
    </xf>
    <xf numFmtId="0" fontId="3" fillId="13" borderId="19" xfId="0" applyFont="1" applyFill="1" applyBorder="1" applyAlignment="1">
      <alignment horizontal="center" vertical="center"/>
    </xf>
    <xf numFmtId="0" fontId="0" fillId="13" borderId="20" xfId="0" applyFill="1" applyBorder="1"/>
    <xf numFmtId="0" fontId="0" fillId="13" borderId="0" xfId="0" applyFill="1"/>
    <xf numFmtId="0" fontId="2" fillId="19" borderId="13" xfId="0" applyFont="1" applyFill="1" applyBorder="1"/>
    <xf numFmtId="0" fontId="0" fillId="19" borderId="13" xfId="0" applyFill="1" applyBorder="1"/>
    <xf numFmtId="0" fontId="0" fillId="13" borderId="12" xfId="0" applyFill="1" applyBorder="1" applyAlignment="1">
      <alignment horizontal="center"/>
    </xf>
    <xf numFmtId="0" fontId="0" fillId="13" borderId="6" xfId="0" applyFill="1" applyBorder="1" applyAlignment="1">
      <alignment horizontal="center"/>
    </xf>
    <xf numFmtId="9" fontId="0" fillId="0" borderId="0" xfId="0" applyNumberFormat="1"/>
    <xf numFmtId="165" fontId="1" fillId="0" borderId="0" xfId="1" applyNumberFormat="1" applyFont="1" applyFill="1" applyBorder="1" applyAlignment="1" applyProtection="1">
      <alignment horizontal="center"/>
    </xf>
    <xf numFmtId="165" fontId="1" fillId="0" borderId="0" xfId="0" applyNumberFormat="1" applyFont="1" applyAlignment="1">
      <alignment horizontal="center"/>
    </xf>
    <xf numFmtId="0" fontId="3" fillId="19" borderId="0" xfId="0" applyFont="1" applyFill="1" applyAlignment="1">
      <alignment horizontal="left" vertical="top"/>
    </xf>
    <xf numFmtId="0" fontId="12" fillId="24" borderId="0" xfId="0" applyFont="1" applyFill="1" applyAlignment="1">
      <alignment horizontal="center"/>
    </xf>
    <xf numFmtId="0" fontId="12" fillId="14" borderId="0" xfId="0" applyFont="1" applyFill="1" applyAlignment="1">
      <alignment horizontal="center"/>
    </xf>
    <xf numFmtId="0" fontId="18" fillId="9" borderId="18" xfId="0" applyFont="1" applyFill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10" fillId="6" borderId="0" xfId="0" applyFont="1" applyFill="1" applyAlignment="1">
      <alignment horizontal="right"/>
    </xf>
    <xf numFmtId="9" fontId="17" fillId="0" borderId="12" xfId="1" applyFont="1" applyFill="1" applyBorder="1" applyAlignment="1" applyProtection="1">
      <alignment horizontal="center"/>
    </xf>
    <xf numFmtId="9" fontId="17" fillId="0" borderId="6" xfId="1" applyFont="1" applyFill="1" applyBorder="1" applyAlignment="1" applyProtection="1">
      <alignment horizontal="center"/>
    </xf>
    <xf numFmtId="165" fontId="3" fillId="19" borderId="19" xfId="1" applyNumberFormat="1" applyFont="1" applyFill="1" applyBorder="1" applyAlignment="1" applyProtection="1">
      <alignment horizontal="center" vertical="center"/>
    </xf>
    <xf numFmtId="0" fontId="27" fillId="19" borderId="34" xfId="9" applyFill="1" applyAlignment="1">
      <alignment horizontal="center"/>
    </xf>
    <xf numFmtId="0" fontId="27" fillId="19" borderId="34" xfId="9" applyFill="1"/>
    <xf numFmtId="0" fontId="3" fillId="19" borderId="19" xfId="0" applyFont="1" applyFill="1" applyBorder="1" applyAlignment="1">
      <alignment horizontal="center"/>
    </xf>
    <xf numFmtId="169" fontId="3" fillId="19" borderId="19" xfId="0" applyNumberFormat="1" applyFont="1" applyFill="1" applyBorder="1" applyAlignment="1">
      <alignment horizontal="center"/>
    </xf>
    <xf numFmtId="9" fontId="3" fillId="0" borderId="0" xfId="1" applyFont="1" applyFill="1" applyBorder="1" applyAlignment="1">
      <alignment vertical="center"/>
    </xf>
    <xf numFmtId="0" fontId="3" fillId="0" borderId="0" xfId="1" applyNumberFormat="1" applyFont="1" applyFill="1" applyBorder="1" applyAlignment="1">
      <alignment vertical="center"/>
    </xf>
    <xf numFmtId="0" fontId="44" fillId="0" borderId="0" xfId="0" applyFont="1" applyAlignment="1">
      <alignment horizontal="center" vertical="center"/>
    </xf>
    <xf numFmtId="0" fontId="44" fillId="13" borderId="0" xfId="0" applyFont="1" applyFill="1" applyAlignment="1">
      <alignment horizontal="center"/>
    </xf>
    <xf numFmtId="0" fontId="44" fillId="13" borderId="0" xfId="0" applyFont="1" applyFill="1" applyAlignment="1">
      <alignment horizontal="left"/>
    </xf>
    <xf numFmtId="10" fontId="6" fillId="19" borderId="0" xfId="1" applyNumberFormat="1" applyFont="1" applyFill="1" applyBorder="1" applyAlignment="1" applyProtection="1">
      <alignment horizontal="center" vertical="center"/>
    </xf>
    <xf numFmtId="10" fontId="1" fillId="19" borderId="0" xfId="1" applyNumberFormat="1" applyFont="1" applyFill="1" applyBorder="1" applyAlignment="1" applyProtection="1">
      <alignment horizontal="center" vertical="center"/>
    </xf>
    <xf numFmtId="0" fontId="6" fillId="0" borderId="0" xfId="1" applyNumberFormat="1" applyFont="1" applyFill="1" applyBorder="1" applyAlignment="1" applyProtection="1">
      <alignment horizontal="center" vertical="center"/>
    </xf>
    <xf numFmtId="0" fontId="6" fillId="17" borderId="1" xfId="0" applyFont="1" applyFill="1" applyBorder="1" applyAlignment="1" applyProtection="1">
      <alignment horizontal="center"/>
      <protection locked="0"/>
    </xf>
    <xf numFmtId="0" fontId="7" fillId="19" borderId="0" xfId="0" applyFont="1" applyFill="1" applyAlignment="1">
      <alignment horizontal="center" vertical="center"/>
    </xf>
    <xf numFmtId="0" fontId="3" fillId="19" borderId="24" xfId="0" applyFont="1" applyFill="1" applyBorder="1" applyAlignment="1">
      <alignment horizontal="center"/>
    </xf>
    <xf numFmtId="0" fontId="0" fillId="0" borderId="20" xfId="0" applyBorder="1"/>
    <xf numFmtId="0" fontId="0" fillId="0" borderId="19" xfId="0" applyBorder="1"/>
    <xf numFmtId="0" fontId="3" fillId="10" borderId="0" xfId="0" applyFont="1" applyFill="1" applyAlignment="1">
      <alignment horizontal="center"/>
    </xf>
    <xf numFmtId="0" fontId="3" fillId="10" borderId="24" xfId="0" applyFont="1" applyFill="1" applyBorder="1" applyAlignment="1">
      <alignment horizontal="center"/>
    </xf>
    <xf numFmtId="0" fontId="3" fillId="9" borderId="0" xfId="0" applyFont="1" applyFill="1" applyAlignment="1">
      <alignment horizontal="center"/>
    </xf>
    <xf numFmtId="0" fontId="3" fillId="9" borderId="24" xfId="0" applyFont="1" applyFill="1" applyBorder="1" applyAlignment="1">
      <alignment horizontal="center"/>
    </xf>
    <xf numFmtId="0" fontId="26" fillId="19" borderId="0" xfId="0" applyFont="1" applyFill="1" applyAlignment="1">
      <alignment horizontal="center"/>
    </xf>
    <xf numFmtId="2" fontId="45" fillId="19" borderId="0" xfId="0" applyNumberFormat="1" applyFont="1" applyFill="1" applyAlignment="1">
      <alignment horizontal="center" vertical="center"/>
    </xf>
    <xf numFmtId="0" fontId="18" fillId="12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21" fillId="25" borderId="0" xfId="5" applyFill="1"/>
    <xf numFmtId="170" fontId="31" fillId="19" borderId="0" xfId="8" applyNumberFormat="1" applyFont="1" applyFill="1" applyBorder="1" applyProtection="1"/>
    <xf numFmtId="171" fontId="31" fillId="5" borderId="0" xfId="8" applyNumberFormat="1" applyFont="1" applyFill="1" applyBorder="1" applyAlignment="1" applyProtection="1">
      <alignment vertical="center"/>
    </xf>
    <xf numFmtId="170" fontId="21" fillId="11" borderId="0" xfId="5" applyNumberFormat="1" applyFill="1"/>
    <xf numFmtId="0" fontId="2" fillId="19" borderId="14" xfId="0" applyFont="1" applyFill="1" applyBorder="1"/>
    <xf numFmtId="0" fontId="11" fillId="0" borderId="16" xfId="0" applyFont="1" applyBorder="1" applyAlignment="1">
      <alignment horizontal="center"/>
    </xf>
    <xf numFmtId="2" fontId="12" fillId="0" borderId="0" xfId="0" applyNumberFormat="1" applyFont="1"/>
    <xf numFmtId="10" fontId="43" fillId="16" borderId="34" xfId="9" applyNumberFormat="1" applyFont="1" applyAlignment="1" applyProtection="1">
      <alignment horizontal="center"/>
    </xf>
    <xf numFmtId="10" fontId="0" fillId="0" borderId="0" xfId="0" applyNumberFormat="1"/>
    <xf numFmtId="165" fontId="17" fillId="3" borderId="12" xfId="1" applyNumberFormat="1" applyFont="1" applyFill="1" applyBorder="1" applyAlignment="1" applyProtection="1">
      <alignment horizontal="center"/>
    </xf>
    <xf numFmtId="165" fontId="17" fillId="3" borderId="12" xfId="0" applyNumberFormat="1" applyFont="1" applyFill="1" applyBorder="1" applyAlignment="1">
      <alignment horizontal="center"/>
    </xf>
    <xf numFmtId="0" fontId="2" fillId="19" borderId="26" xfId="0" applyFont="1" applyFill="1" applyBorder="1" applyAlignment="1">
      <alignment horizontal="center"/>
    </xf>
    <xf numFmtId="165" fontId="1" fillId="19" borderId="29" xfId="1" applyNumberFormat="1" applyFont="1" applyFill="1" applyBorder="1" applyAlignment="1" applyProtection="1">
      <alignment horizontal="center" vertical="center"/>
    </xf>
    <xf numFmtId="165" fontId="1" fillId="19" borderId="30" xfId="1" applyNumberFormat="1" applyFont="1" applyFill="1" applyBorder="1" applyAlignment="1" applyProtection="1">
      <alignment horizontal="center" vertical="center"/>
    </xf>
    <xf numFmtId="165" fontId="1" fillId="19" borderId="31" xfId="1" applyNumberFormat="1" applyFont="1" applyFill="1" applyBorder="1" applyAlignment="1" applyProtection="1">
      <alignment horizontal="center" vertical="center"/>
    </xf>
    <xf numFmtId="0" fontId="2" fillId="19" borderId="38" xfId="0" applyFont="1" applyFill="1" applyBorder="1" applyAlignment="1">
      <alignment horizontal="right" wrapText="1"/>
    </xf>
    <xf numFmtId="0" fontId="0" fillId="19" borderId="38" xfId="0" applyFill="1" applyBorder="1" applyAlignment="1">
      <alignment horizontal="right"/>
    </xf>
    <xf numFmtId="0" fontId="47" fillId="27" borderId="15" xfId="14" applyFont="1" applyBorder="1" applyAlignment="1" applyProtection="1">
      <alignment horizontal="center"/>
      <protection locked="0"/>
    </xf>
    <xf numFmtId="0" fontId="47" fillId="27" borderId="23" xfId="14" applyFont="1" applyBorder="1" applyAlignment="1" applyProtection="1">
      <alignment horizontal="center"/>
      <protection locked="0"/>
    </xf>
    <xf numFmtId="0" fontId="47" fillId="27" borderId="7" xfId="14" applyFont="1" applyBorder="1" applyAlignment="1" applyProtection="1">
      <alignment horizontal="center"/>
      <protection locked="0"/>
    </xf>
    <xf numFmtId="0" fontId="47" fillId="27" borderId="8" xfId="14" applyFont="1" applyBorder="1" applyAlignment="1" applyProtection="1">
      <alignment horizontal="center"/>
      <protection locked="0"/>
    </xf>
    <xf numFmtId="168" fontId="1" fillId="5" borderId="15" xfId="0" applyNumberFormat="1" applyFont="1" applyFill="1" applyBorder="1" applyAlignment="1" applyProtection="1">
      <alignment horizontal="center" vertical="top" wrapText="1"/>
      <protection locked="0"/>
    </xf>
    <xf numFmtId="168" fontId="1" fillId="5" borderId="22" xfId="0" applyNumberFormat="1" applyFont="1" applyFill="1" applyBorder="1" applyAlignment="1" applyProtection="1">
      <alignment horizontal="center" vertical="top" wrapText="1"/>
      <protection locked="0"/>
    </xf>
    <xf numFmtId="168" fontId="1" fillId="5" borderId="23" xfId="0" applyNumberFormat="1" applyFont="1" applyFill="1" applyBorder="1" applyAlignment="1" applyProtection="1">
      <alignment horizontal="center" vertical="top" wrapText="1"/>
      <protection locked="0"/>
    </xf>
    <xf numFmtId="166" fontId="27" fillId="16" borderId="34" xfId="9" applyNumberFormat="1" applyAlignment="1" applyProtection="1">
      <alignment horizontal="right"/>
    </xf>
    <xf numFmtId="0" fontId="27" fillId="16" borderId="34" xfId="9" applyAlignment="1">
      <alignment horizontal="right"/>
    </xf>
    <xf numFmtId="0" fontId="2" fillId="19" borderId="47" xfId="0" applyFont="1" applyFill="1" applyBorder="1" applyAlignment="1">
      <alignment horizontal="center"/>
    </xf>
    <xf numFmtId="0" fontId="0" fillId="19" borderId="13" xfId="0" applyFill="1" applyBorder="1"/>
    <xf numFmtId="0" fontId="0" fillId="19" borderId="35" xfId="0" applyFill="1" applyBorder="1"/>
    <xf numFmtId="0" fontId="27" fillId="16" borderId="52" xfId="9" applyBorder="1" applyAlignment="1" applyProtection="1"/>
    <xf numFmtId="0" fontId="27" fillId="16" borderId="53" xfId="9" applyBorder="1" applyAlignment="1" applyProtection="1"/>
    <xf numFmtId="0" fontId="27" fillId="16" borderId="54" xfId="9" applyBorder="1" applyAlignment="1" applyProtection="1"/>
    <xf numFmtId="49" fontId="1" fillId="5" borderId="0" xfId="0" applyNumberFormat="1" applyFont="1" applyFill="1" applyAlignment="1" applyProtection="1">
      <alignment horizontal="left" vertical="center"/>
      <protection locked="0"/>
    </xf>
    <xf numFmtId="49" fontId="1" fillId="5" borderId="19" xfId="0" applyNumberFormat="1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49" fontId="1" fillId="5" borderId="5" xfId="0" applyNumberFormat="1" applyFont="1" applyFill="1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3" fillId="5" borderId="20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5" borderId="20" xfId="0" applyFont="1" applyFill="1" applyBorder="1" applyAlignment="1" applyProtection="1">
      <alignment horizontal="left" vertical="center"/>
      <protection locked="0"/>
    </xf>
    <xf numFmtId="0" fontId="6" fillId="5" borderId="21" xfId="0" applyFont="1" applyFill="1" applyBorder="1" applyAlignment="1" applyProtection="1">
      <alignment horizontal="left" vertical="center"/>
      <protection locked="0"/>
    </xf>
    <xf numFmtId="0" fontId="2" fillId="19" borderId="0" xfId="0" applyFont="1" applyFill="1" applyAlignment="1">
      <alignment horizontal="center" vertical="center" wrapText="1"/>
    </xf>
    <xf numFmtId="0" fontId="46" fillId="26" borderId="3" xfId="13" applyFont="1" applyBorder="1" applyAlignment="1" applyProtection="1">
      <alignment horizontal="center" vertical="top" wrapText="1"/>
      <protection locked="0"/>
    </xf>
    <xf numFmtId="0" fontId="46" fillId="26" borderId="10" xfId="13" applyFont="1" applyBorder="1" applyAlignment="1" applyProtection="1">
      <alignment horizontal="center" vertical="top" wrapText="1"/>
      <protection locked="0"/>
    </xf>
    <xf numFmtId="0" fontId="46" fillId="26" borderId="11" xfId="13" applyFont="1" applyBorder="1" applyAlignment="1" applyProtection="1">
      <alignment horizontal="center" vertical="top" wrapText="1"/>
      <protection locked="0"/>
    </xf>
    <xf numFmtId="0" fontId="46" fillId="26" borderId="9" xfId="13" applyFont="1" applyBorder="1" applyAlignment="1" applyProtection="1">
      <alignment horizontal="center" vertical="top" wrapText="1"/>
      <protection locked="0"/>
    </xf>
    <xf numFmtId="0" fontId="46" fillId="26" borderId="0" xfId="13" applyFont="1" applyBorder="1" applyAlignment="1" applyProtection="1">
      <alignment horizontal="center" vertical="top" wrapText="1"/>
      <protection locked="0"/>
    </xf>
    <xf numFmtId="0" fontId="46" fillId="26" borderId="12" xfId="13" applyFont="1" applyBorder="1" applyAlignment="1" applyProtection="1">
      <alignment horizontal="center" vertical="top" wrapText="1"/>
      <protection locked="0"/>
    </xf>
    <xf numFmtId="0" fontId="46" fillId="26" borderId="4" xfId="13" applyFont="1" applyBorder="1" applyAlignment="1" applyProtection="1">
      <alignment horizontal="center" vertical="top" wrapText="1"/>
      <protection locked="0"/>
    </xf>
    <xf numFmtId="0" fontId="46" fillId="26" borderId="5" xfId="13" applyFont="1" applyBorder="1" applyAlignment="1" applyProtection="1">
      <alignment horizontal="center" vertical="top" wrapText="1"/>
      <protection locked="0"/>
    </xf>
    <xf numFmtId="0" fontId="46" fillId="26" borderId="6" xfId="13" applyFont="1" applyBorder="1" applyAlignment="1" applyProtection="1">
      <alignment horizontal="center" vertical="top" wrapText="1"/>
      <protection locked="0"/>
    </xf>
    <xf numFmtId="0" fontId="1" fillId="5" borderId="20" xfId="0" applyFont="1" applyFill="1" applyBorder="1" applyAlignment="1" applyProtection="1">
      <alignment horizontal="left" vertical="center"/>
      <protection locked="0"/>
    </xf>
    <xf numFmtId="0" fontId="6" fillId="19" borderId="44" xfId="0" applyFont="1" applyFill="1" applyBorder="1" applyAlignment="1">
      <alignment horizontal="left"/>
    </xf>
    <xf numFmtId="0" fontId="0" fillId="19" borderId="45" xfId="0" applyFill="1" applyBorder="1" applyAlignment="1">
      <alignment horizontal="left"/>
    </xf>
    <xf numFmtId="0" fontId="0" fillId="19" borderId="46" xfId="0" applyFill="1" applyBorder="1" applyAlignment="1">
      <alignment horizontal="left"/>
    </xf>
    <xf numFmtId="0" fontId="6" fillId="19" borderId="20" xfId="0" applyFont="1" applyFill="1" applyBorder="1" applyAlignment="1">
      <alignment horizontal="left"/>
    </xf>
    <xf numFmtId="0" fontId="0" fillId="19" borderId="0" xfId="0" applyFill="1" applyAlignment="1">
      <alignment horizontal="left"/>
    </xf>
    <xf numFmtId="0" fontId="0" fillId="19" borderId="19" xfId="0" applyFill="1" applyBorder="1" applyAlignment="1">
      <alignment horizontal="left"/>
    </xf>
    <xf numFmtId="0" fontId="1" fillId="17" borderId="7" xfId="0" applyFont="1" applyFill="1" applyBorder="1" applyAlignment="1" applyProtection="1">
      <alignment horizontal="left"/>
      <protection locked="0"/>
    </xf>
    <xf numFmtId="0" fontId="0" fillId="0" borderId="28" xfId="0" applyBorder="1" applyAlignment="1" applyProtection="1">
      <alignment horizontal="left"/>
      <protection locked="0"/>
    </xf>
    <xf numFmtId="0" fontId="0" fillId="0" borderId="8" xfId="0" applyBorder="1" applyAlignment="1" applyProtection="1">
      <alignment horizontal="left"/>
      <protection locked="0"/>
    </xf>
    <xf numFmtId="0" fontId="6" fillId="19" borderId="21" xfId="0" applyFont="1" applyFill="1" applyBorder="1" applyAlignment="1">
      <alignment horizontal="left"/>
    </xf>
    <xf numFmtId="0" fontId="0" fillId="19" borderId="5" xfId="0" applyFill="1" applyBorder="1" applyAlignment="1">
      <alignment horizontal="left"/>
    </xf>
    <xf numFmtId="0" fontId="0" fillId="19" borderId="16" xfId="0" applyFill="1" applyBorder="1" applyAlignment="1">
      <alignment horizontal="left"/>
    </xf>
    <xf numFmtId="0" fontId="2" fillId="0" borderId="22" xfId="0" applyFont="1" applyBorder="1" applyAlignment="1">
      <alignment horizontal="center"/>
    </xf>
    <xf numFmtId="0" fontId="0" fillId="0" borderId="22" xfId="0" applyBorder="1"/>
    <xf numFmtId="0" fontId="0" fillId="0" borderId="23" xfId="0" applyBorder="1"/>
    <xf numFmtId="14" fontId="1" fillId="17" borderId="7" xfId="0" applyNumberFormat="1" applyFont="1" applyFill="1" applyBorder="1" applyProtection="1">
      <protection locked="0"/>
    </xf>
    <xf numFmtId="14" fontId="1" fillId="17" borderId="8" xfId="0" applyNumberFormat="1" applyFont="1" applyFill="1" applyBorder="1" applyProtection="1">
      <protection locked="0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24" xfId="0" applyFont="1" applyBorder="1" applyAlignment="1">
      <alignment vertical="center" wrapText="1"/>
    </xf>
    <xf numFmtId="0" fontId="0" fillId="0" borderId="24" xfId="0" applyBorder="1"/>
    <xf numFmtId="0" fontId="0" fillId="0" borderId="25" xfId="0" applyBorder="1"/>
    <xf numFmtId="0" fontId="0" fillId="0" borderId="22" xfId="0" applyBorder="1" applyAlignment="1">
      <alignment horizontal="center"/>
    </xf>
    <xf numFmtId="0" fontId="1" fillId="0" borderId="5" xfId="0" applyFont="1" applyBorder="1" applyAlignment="1">
      <alignment vertical="center" wrapText="1"/>
    </xf>
    <xf numFmtId="0" fontId="0" fillId="0" borderId="5" xfId="0" applyBorder="1"/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vertical="center"/>
    </xf>
    <xf numFmtId="0" fontId="10" fillId="0" borderId="2" xfId="0" applyFont="1" applyBorder="1"/>
    <xf numFmtId="0" fontId="3" fillId="0" borderId="15" xfId="0" applyFont="1" applyBorder="1" applyAlignment="1">
      <alignment vertical="center" wrapText="1"/>
    </xf>
    <xf numFmtId="0" fontId="0" fillId="0" borderId="22" xfId="0" applyBorder="1" applyAlignment="1">
      <alignment vertical="center"/>
    </xf>
    <xf numFmtId="0" fontId="0" fillId="0" borderId="2" xfId="0" applyBorder="1"/>
    <xf numFmtId="0" fontId="0" fillId="0" borderId="8" xfId="0" applyBorder="1" applyProtection="1">
      <protection locked="0"/>
    </xf>
    <xf numFmtId="0" fontId="3" fillId="19" borderId="0" xfId="0" applyFont="1" applyFill="1" applyAlignment="1">
      <alignment vertical="top" wrapText="1"/>
    </xf>
    <xf numFmtId="0" fontId="1" fillId="19" borderId="0" xfId="0" applyFont="1" applyFill="1"/>
    <xf numFmtId="14" fontId="12" fillId="7" borderId="0" xfId="0" applyNumberFormat="1" applyFont="1" applyFill="1"/>
    <xf numFmtId="0" fontId="12" fillId="7" borderId="0" xfId="0" applyFont="1" applyFill="1"/>
    <xf numFmtId="0" fontId="11" fillId="6" borderId="0" xfId="0" applyFont="1" applyFill="1"/>
    <xf numFmtId="0" fontId="23" fillId="0" borderId="0" xfId="0" applyFont="1" applyAlignment="1">
      <alignment vertical="top" wrapText="1"/>
    </xf>
    <xf numFmtId="0" fontId="24" fillId="0" borderId="0" xfId="0" applyFont="1" applyAlignment="1">
      <alignment vertical="top"/>
    </xf>
  </cellXfs>
  <cellStyles count="15">
    <cellStyle name="Accent1" xfId="13" builtinId="29"/>
    <cellStyle name="Accent2" xfId="14" builtinId="33"/>
    <cellStyle name="Calcul" xfId="9" builtinId="22"/>
    <cellStyle name="Comma 2" xfId="6" xr:uid="{00000000-0005-0000-0000-000003000000}"/>
    <cellStyle name="Entrée" xfId="12" builtinId="20"/>
    <cellStyle name="Neutre" xfId="10" builtinId="28"/>
    <cellStyle name="Normal" xfId="0" builtinId="0"/>
    <cellStyle name="Normal 2" xfId="2" xr:uid="{00000000-0005-0000-0000-000007000000}"/>
    <cellStyle name="Normal 2 2" xfId="4" xr:uid="{00000000-0005-0000-0000-000008000000}"/>
    <cellStyle name="Normal 3" xfId="5" xr:uid="{00000000-0005-0000-0000-000009000000}"/>
    <cellStyle name="Percent 2" xfId="3" xr:uid="{00000000-0005-0000-0000-00000A000000}"/>
    <cellStyle name="Percent 3" xfId="7" xr:uid="{00000000-0005-0000-0000-00000B000000}"/>
    <cellStyle name="Pourcentage" xfId="1" builtinId="5"/>
    <cellStyle name="Satisfaisant" xfId="11" builtinId="26"/>
    <cellStyle name="Vérification" xfId="8" builtinId="23"/>
  </cellStyles>
  <dxfs count="410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lor theme="0"/>
      </font>
      <numFmt numFmtId="172" formatCode="_(* #,##0_);_(* \(#,##0\);_(* &quot;-&quot;_);_(@_)"/>
      <fill>
        <patternFill>
          <bgColor theme="0"/>
        </patternFill>
      </fill>
    </dxf>
    <dxf>
      <numFmt numFmtId="172" formatCode="_(* #,##0_);_(* \(#,##0\);_(* &quot;-&quot;_);_(@_)"/>
    </dxf>
    <dxf>
      <font>
        <color theme="0" tint="-4.9989318521683403E-2"/>
      </font>
      <fill>
        <patternFill>
          <bgColor theme="5" tint="-0.24994659260841701"/>
        </patternFill>
      </fill>
    </dxf>
    <dxf>
      <font>
        <color theme="0" tint="-4.9989318521683403E-2"/>
      </font>
      <fill>
        <patternFill>
          <bgColor theme="5" tint="0.39994506668294322"/>
        </patternFill>
      </fill>
    </dxf>
    <dxf>
      <font>
        <color theme="0" tint="-4.9989318521683403E-2"/>
      </font>
      <fill>
        <patternFill>
          <bgColor theme="5" tint="0.59996337778862885"/>
        </patternFill>
      </fill>
    </dxf>
    <dxf>
      <font>
        <color theme="0"/>
      </font>
    </dxf>
    <dxf>
      <font>
        <color theme="0"/>
      </font>
      <fill>
        <patternFill>
          <bgColor theme="5" tint="0.39994506668294322"/>
        </patternFill>
      </fill>
    </dxf>
    <dxf>
      <fill>
        <patternFill>
          <bgColor indexed="9"/>
        </patternFill>
      </fill>
    </dxf>
    <dxf>
      <fill>
        <patternFill patternType="solid"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4" tint="0.59996337778862885"/>
        </patternFill>
      </fill>
    </dxf>
    <dxf>
      <numFmt numFmtId="172" formatCode="_(* #,##0_);_(* \(#,##0\);_(* &quot;-&quot;_);_(@_)"/>
      <fill>
        <patternFill patternType="none">
          <bgColor auto="1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b val="0"/>
        <i val="0"/>
        <color theme="0" tint="-0.14996795556505021"/>
      </font>
    </dxf>
    <dxf>
      <font>
        <color theme="0"/>
      </font>
      <fill>
        <patternFill>
          <bgColor theme="5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ill>
        <patternFill>
          <bgColor theme="9"/>
        </patternFill>
      </fill>
    </dxf>
    <dxf>
      <font>
        <color theme="1"/>
      </font>
      <fill>
        <patternFill>
          <bgColor theme="5" tint="0.79998168889431442"/>
        </patternFill>
      </fill>
    </dxf>
    <dxf>
      <fill>
        <patternFill>
          <bgColor theme="0"/>
        </patternFill>
      </fill>
    </dxf>
    <dxf>
      <numFmt numFmtId="172" formatCode="_(* #,##0_);_(* \(#,##0\);_(* &quot;-&quot;_);_(@_)"/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en-US" sz="1600"/>
              <a:t>Convergence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'10x10'!$N$39:$Y$39</c:f>
              <c:numCache>
                <c:formatCode>General</c:formatCode>
                <c:ptCount val="1"/>
                <c:pt idx="0">
                  <c:v>9.7302443599074774E-16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05-4189-9C4D-3421D17CF9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183040"/>
        <c:axId val="180184960"/>
      </c:lineChart>
      <c:catAx>
        <c:axId val="180183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SG"/>
                  <a:t>Iterations</a:t>
                </a:r>
              </a:p>
            </c:rich>
          </c:tx>
          <c:overlay val="0"/>
        </c:title>
        <c:majorTickMark val="out"/>
        <c:minorTickMark val="none"/>
        <c:tickLblPos val="nextTo"/>
        <c:crossAx val="180184960"/>
        <c:crossesAt val="1.0000000000000038E-16"/>
        <c:auto val="1"/>
        <c:lblAlgn val="ctr"/>
        <c:lblOffset val="100"/>
        <c:tickLblSkip val="1"/>
        <c:noMultiLvlLbl val="0"/>
      </c:catAx>
      <c:valAx>
        <c:axId val="180184960"/>
        <c:scaling>
          <c:logBase val="10"/>
          <c:orientation val="minMax"/>
          <c:max val="1.0000000000000005E-2"/>
          <c:min val="1.0000000000000038E-16"/>
        </c:scaling>
        <c:delete val="0"/>
        <c:axPos val="l"/>
        <c:majorGridlines/>
        <c:numFmt formatCode="0.E+00" sourceLinked="0"/>
        <c:majorTickMark val="out"/>
        <c:minorTickMark val="none"/>
        <c:tickLblPos val="nextTo"/>
        <c:crossAx val="180183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28575</xdr:colOff>
      <xdr:row>39</xdr:row>
      <xdr:rowOff>28575</xdr:rowOff>
    </xdr:from>
    <xdr:to>
      <xdr:col>12</xdr:col>
      <xdr:colOff>74294</xdr:colOff>
      <xdr:row>48</xdr:row>
      <xdr:rowOff>304800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/>
        </xdr:cNvSpPr>
      </xdr:nvSpPr>
      <xdr:spPr bwMode="auto">
        <a:xfrm>
          <a:off x="4400550" y="6953250"/>
          <a:ext cx="45719" cy="310515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47624</xdr:colOff>
      <xdr:row>38</xdr:row>
      <xdr:rowOff>114300</xdr:rowOff>
    </xdr:from>
    <xdr:to>
      <xdr:col>1</xdr:col>
      <xdr:colOff>114299</xdr:colOff>
      <xdr:row>49</xdr:row>
      <xdr:rowOff>28575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/>
        </xdr:cNvSpPr>
      </xdr:nvSpPr>
      <xdr:spPr bwMode="auto">
        <a:xfrm>
          <a:off x="676274" y="5905500"/>
          <a:ext cx="66675" cy="2552700"/>
        </a:xfrm>
        <a:prstGeom prst="leftBracket">
          <a:avLst>
            <a:gd name="adj" fmla="val 22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14</xdr:col>
      <xdr:colOff>0</xdr:colOff>
      <xdr:row>39</xdr:row>
      <xdr:rowOff>9525</xdr:rowOff>
    </xdr:from>
    <xdr:to>
      <xdr:col>14</xdr:col>
      <xdr:colOff>95249</xdr:colOff>
      <xdr:row>49</xdr:row>
      <xdr:rowOff>0</xdr:rowOff>
    </xdr:to>
    <xdr:sp macro="" textlink="">
      <xdr:nvSpPr>
        <xdr:cNvPr id="4" name="AutoShap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/>
        </xdr:cNvSpPr>
      </xdr:nvSpPr>
      <xdr:spPr bwMode="auto">
        <a:xfrm>
          <a:off x="4848225" y="5895975"/>
          <a:ext cx="95249" cy="2466975"/>
        </a:xfrm>
        <a:prstGeom prst="leftBracket">
          <a:avLst>
            <a:gd name="adj" fmla="val 361111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14</xdr:col>
      <xdr:colOff>504825</xdr:colOff>
      <xdr:row>39</xdr:row>
      <xdr:rowOff>0</xdr:rowOff>
    </xdr:from>
    <xdr:to>
      <xdr:col>15</xdr:col>
      <xdr:colOff>9525</xdr:colOff>
      <xdr:row>49</xdr:row>
      <xdr:rowOff>0</xdr:rowOff>
    </xdr:to>
    <xdr:sp macro="" textlink="">
      <xdr:nvSpPr>
        <xdr:cNvPr id="5" name="AutoShap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/>
        </xdr:cNvSpPr>
      </xdr:nvSpPr>
      <xdr:spPr bwMode="auto">
        <a:xfrm>
          <a:off x="5334000" y="5905500"/>
          <a:ext cx="85725" cy="2476500"/>
        </a:xfrm>
        <a:prstGeom prst="rightBracket">
          <a:avLst>
            <a:gd name="adj" fmla="val 311905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314324</xdr:colOff>
      <xdr:row>53</xdr:row>
      <xdr:rowOff>1</xdr:rowOff>
    </xdr:from>
    <xdr:to>
      <xdr:col>12</xdr:col>
      <xdr:colOff>19049</xdr:colOff>
      <xdr:row>73</xdr:row>
      <xdr:rowOff>1</xdr:rowOff>
    </xdr:to>
    <xdr:sp macro="" textlink="">
      <xdr:nvSpPr>
        <xdr:cNvPr id="6" name="AutoShap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/>
        </xdr:cNvSpPr>
      </xdr:nvSpPr>
      <xdr:spPr bwMode="auto">
        <a:xfrm>
          <a:off x="4210049" y="9010651"/>
          <a:ext cx="47625" cy="161925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333376</xdr:colOff>
      <xdr:row>74</xdr:row>
      <xdr:rowOff>0</xdr:rowOff>
    </xdr:from>
    <xdr:to>
      <xdr:col>12</xdr:col>
      <xdr:colOff>47626</xdr:colOff>
      <xdr:row>93</xdr:row>
      <xdr:rowOff>104775</xdr:rowOff>
    </xdr:to>
    <xdr:sp macro="" textlink="">
      <xdr:nvSpPr>
        <xdr:cNvPr id="7" name="AutoShap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/>
        </xdr:cNvSpPr>
      </xdr:nvSpPr>
      <xdr:spPr bwMode="auto">
        <a:xfrm>
          <a:off x="4229101" y="12477750"/>
          <a:ext cx="57150" cy="318135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53</xdr:row>
      <xdr:rowOff>0</xdr:rowOff>
    </xdr:from>
    <xdr:to>
      <xdr:col>2</xdr:col>
      <xdr:colOff>47625</xdr:colOff>
      <xdr:row>72</xdr:row>
      <xdr:rowOff>133350</xdr:rowOff>
    </xdr:to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/>
        </xdr:cNvSpPr>
      </xdr:nvSpPr>
      <xdr:spPr bwMode="auto">
        <a:xfrm>
          <a:off x="790575" y="9077325"/>
          <a:ext cx="66675" cy="3209925"/>
        </a:xfrm>
        <a:prstGeom prst="leftBracket">
          <a:avLst>
            <a:gd name="adj" fmla="val 22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74</xdr:row>
      <xdr:rowOff>0</xdr:rowOff>
    </xdr:from>
    <xdr:to>
      <xdr:col>2</xdr:col>
      <xdr:colOff>38100</xdr:colOff>
      <xdr:row>93</xdr:row>
      <xdr:rowOff>114300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/>
        </xdr:cNvSpPr>
      </xdr:nvSpPr>
      <xdr:spPr bwMode="auto">
        <a:xfrm>
          <a:off x="800100" y="12477750"/>
          <a:ext cx="47625" cy="3190875"/>
        </a:xfrm>
        <a:prstGeom prst="leftBracket">
          <a:avLst>
            <a:gd name="adj" fmla="val 22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/>
        </xdr:cNvSpPr>
      </xdr:nvSpPr>
      <xdr:spPr bwMode="auto">
        <a:xfrm>
          <a:off x="4152900" y="1319212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/>
        </xdr:cNvSpPr>
      </xdr:nvSpPr>
      <xdr:spPr bwMode="auto">
        <a:xfrm>
          <a:off x="371475" y="1319212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>
          <a:spLocks/>
        </xdr:cNvSpPr>
      </xdr:nvSpPr>
      <xdr:spPr bwMode="auto">
        <a:xfrm>
          <a:off x="4886325" y="1319212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>
          <a:spLocks/>
        </xdr:cNvSpPr>
      </xdr:nvSpPr>
      <xdr:spPr bwMode="auto">
        <a:xfrm>
          <a:off x="390525" y="1319212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>
          <a:spLocks/>
        </xdr:cNvSpPr>
      </xdr:nvSpPr>
      <xdr:spPr bwMode="auto">
        <a:xfrm>
          <a:off x="4133850" y="1319212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>
          <a:spLocks/>
        </xdr:cNvSpPr>
      </xdr:nvSpPr>
      <xdr:spPr bwMode="auto">
        <a:xfrm>
          <a:off x="381000" y="1319212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>
          <a:spLocks/>
        </xdr:cNvSpPr>
      </xdr:nvSpPr>
      <xdr:spPr bwMode="auto">
        <a:xfrm>
          <a:off x="4152900" y="1319212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>
          <a:spLocks/>
        </xdr:cNvSpPr>
      </xdr:nvSpPr>
      <xdr:spPr bwMode="auto">
        <a:xfrm>
          <a:off x="4486275" y="1319212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9" name="Auto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/>
        </xdr:cNvSpPr>
      </xdr:nvSpPr>
      <xdr:spPr bwMode="auto">
        <a:xfrm>
          <a:off x="4162425" y="10896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11" name="AutoShape 8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/>
        </xdr:cNvSpPr>
      </xdr:nvSpPr>
      <xdr:spPr bwMode="auto">
        <a:xfrm>
          <a:off x="2095500" y="7417254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12" name="AutoShape 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/>
        </xdr:cNvSpPr>
      </xdr:nvSpPr>
      <xdr:spPr bwMode="auto">
        <a:xfrm>
          <a:off x="2117271" y="6916513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13" name="AutoShape 8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/>
        </xdr:cNvSpPr>
      </xdr:nvSpPr>
      <xdr:spPr bwMode="auto">
        <a:xfrm>
          <a:off x="2095500" y="6253843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14" name="AutoShape 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/>
        </xdr:cNvSpPr>
      </xdr:nvSpPr>
      <xdr:spPr bwMode="auto">
        <a:xfrm>
          <a:off x="2076451" y="5442858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15" name="AutoShape 8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/>
        </xdr:cNvSpPr>
      </xdr:nvSpPr>
      <xdr:spPr bwMode="auto">
        <a:xfrm>
          <a:off x="2085976" y="4482194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/>
        </xdr:cNvSpPr>
      </xdr:nvSpPr>
      <xdr:spPr bwMode="auto">
        <a:xfrm>
          <a:off x="2095501" y="3360966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/>
        </xdr:cNvSpPr>
      </xdr:nvSpPr>
      <xdr:spPr bwMode="auto">
        <a:xfrm>
          <a:off x="371475" y="1088707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419100</xdr:colOff>
      <xdr:row>90</xdr:row>
      <xdr:rowOff>38100</xdr:rowOff>
    </xdr:from>
    <xdr:to>
      <xdr:col>14</xdr:col>
      <xdr:colOff>0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/>
        </xdr:cNvSpPr>
      </xdr:nvSpPr>
      <xdr:spPr bwMode="auto">
        <a:xfrm>
          <a:off x="4914900" y="11468100"/>
          <a:ext cx="57150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/>
        </xdr:cNvSpPr>
      </xdr:nvSpPr>
      <xdr:spPr bwMode="auto">
        <a:xfrm>
          <a:off x="390525" y="12830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9" name="AutoShape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/>
        </xdr:cNvSpPr>
      </xdr:nvSpPr>
      <xdr:spPr bwMode="auto">
        <a:xfrm>
          <a:off x="4143375" y="12830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/>
        </xdr:cNvSpPr>
      </xdr:nvSpPr>
      <xdr:spPr bwMode="auto">
        <a:xfrm>
          <a:off x="381000" y="14611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2" name="AutoShape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/>
        </xdr:cNvSpPr>
      </xdr:nvSpPr>
      <xdr:spPr bwMode="auto">
        <a:xfrm>
          <a:off x="4162425" y="14611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/>
        </xdr:cNvSpPr>
      </xdr:nvSpPr>
      <xdr:spPr bwMode="auto">
        <a:xfrm>
          <a:off x="4495800" y="132969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/>
        </xdr:cNvSpPr>
      </xdr:nvSpPr>
      <xdr:spPr bwMode="auto">
        <a:xfrm>
          <a:off x="1895475" y="81057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24" name="AutoShape 8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/>
        </xdr:cNvSpPr>
      </xdr:nvSpPr>
      <xdr:spPr bwMode="auto">
        <a:xfrm>
          <a:off x="1876425" y="842010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25" name="AutoShape 8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/>
        </xdr:cNvSpPr>
      </xdr:nvSpPr>
      <xdr:spPr bwMode="auto">
        <a:xfrm>
          <a:off x="1876425" y="87439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26" name="AutoShape 8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/>
        </xdr:cNvSpPr>
      </xdr:nvSpPr>
      <xdr:spPr bwMode="auto">
        <a:xfrm>
          <a:off x="1876425" y="906780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7" name="AutoShape 8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/>
        </xdr:cNvSpPr>
      </xdr:nvSpPr>
      <xdr:spPr bwMode="auto">
        <a:xfrm>
          <a:off x="1876425" y="93916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8" name="AutoShape 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/>
        </xdr:cNvSpPr>
      </xdr:nvSpPr>
      <xdr:spPr bwMode="auto">
        <a:xfrm>
          <a:off x="1876425" y="971550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9" name="AutoShape 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/>
        </xdr:cNvSpPr>
      </xdr:nvSpPr>
      <xdr:spPr bwMode="auto">
        <a:xfrm>
          <a:off x="1876425" y="100393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30" name="AutoShape 8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/>
        </xdr:cNvSpPr>
      </xdr:nvSpPr>
      <xdr:spPr bwMode="auto">
        <a:xfrm>
          <a:off x="1876425" y="1036320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2" name="AutoShape 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4" name="AutoShape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6" name="AutoShape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8" name="AutoShape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/>
        </xdr:cNvSpPr>
      </xdr:nvSpPr>
      <xdr:spPr bwMode="auto">
        <a:xfrm>
          <a:off x="381000" y="187071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8" name="AutoShape 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/>
        </xdr:cNvSpPr>
      </xdr:nvSpPr>
      <xdr:spPr bwMode="auto">
        <a:xfrm>
          <a:off x="4152900" y="187071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/>
        </xdr:cNvSpPr>
      </xdr:nvSpPr>
      <xdr:spPr bwMode="auto">
        <a:xfrm>
          <a:off x="381000" y="187071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50" name="AutoShape 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/>
        </xdr:cNvSpPr>
      </xdr:nvSpPr>
      <xdr:spPr bwMode="auto">
        <a:xfrm>
          <a:off x="4152900" y="187071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/>
        </xdr:cNvSpPr>
      </xdr:nvSpPr>
      <xdr:spPr bwMode="auto">
        <a:xfrm>
          <a:off x="381000" y="187071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52" name="AutoShape 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/>
        </xdr:cNvSpPr>
      </xdr:nvSpPr>
      <xdr:spPr bwMode="auto">
        <a:xfrm>
          <a:off x="4152900" y="187071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/>
        </xdr:cNvSpPr>
      </xdr:nvSpPr>
      <xdr:spPr bwMode="auto">
        <a:xfrm>
          <a:off x="381000" y="187071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54" name="AutoShape 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/>
        </xdr:cNvSpPr>
      </xdr:nvSpPr>
      <xdr:spPr bwMode="auto">
        <a:xfrm>
          <a:off x="4152900" y="187071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>
          <a:spLocks/>
        </xdr:cNvSpPr>
      </xdr:nvSpPr>
      <xdr:spPr bwMode="auto">
        <a:xfrm>
          <a:off x="4152900" y="1419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SpPr>
          <a:spLocks/>
        </xdr:cNvSpPr>
      </xdr:nvSpPr>
      <xdr:spPr bwMode="auto">
        <a:xfrm>
          <a:off x="371475" y="1418272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SpPr>
          <a:spLocks/>
        </xdr:cNvSpPr>
      </xdr:nvSpPr>
      <xdr:spPr bwMode="auto">
        <a:xfrm>
          <a:off x="4886325" y="161639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SpPr>
          <a:spLocks/>
        </xdr:cNvSpPr>
      </xdr:nvSpPr>
      <xdr:spPr bwMode="auto">
        <a:xfrm>
          <a:off x="390525" y="161258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SpPr>
          <a:spLocks/>
        </xdr:cNvSpPr>
      </xdr:nvSpPr>
      <xdr:spPr bwMode="auto">
        <a:xfrm>
          <a:off x="4133850" y="161258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SpPr>
          <a:spLocks/>
        </xdr:cNvSpPr>
      </xdr:nvSpPr>
      <xdr:spPr bwMode="auto">
        <a:xfrm>
          <a:off x="381000" y="179070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SpPr>
          <a:spLocks/>
        </xdr:cNvSpPr>
      </xdr:nvSpPr>
      <xdr:spPr bwMode="auto">
        <a:xfrm>
          <a:off x="4152900" y="17907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SpPr>
          <a:spLocks/>
        </xdr:cNvSpPr>
      </xdr:nvSpPr>
      <xdr:spPr bwMode="auto">
        <a:xfrm>
          <a:off x="4486275" y="161448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SpPr>
          <a:spLocks/>
        </xdr:cNvSpPr>
      </xdr:nvSpPr>
      <xdr:spPr bwMode="auto">
        <a:xfrm>
          <a:off x="1895475" y="8096250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SpPr>
          <a:spLocks/>
        </xdr:cNvSpPr>
      </xdr:nvSpPr>
      <xdr:spPr bwMode="auto">
        <a:xfrm>
          <a:off x="1876425" y="84105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SpPr>
          <a:spLocks/>
        </xdr:cNvSpPr>
      </xdr:nvSpPr>
      <xdr:spPr bwMode="auto">
        <a:xfrm>
          <a:off x="1876425" y="87344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SpPr>
          <a:spLocks/>
        </xdr:cNvSpPr>
      </xdr:nvSpPr>
      <xdr:spPr bwMode="auto">
        <a:xfrm>
          <a:off x="1876425" y="90582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SpPr>
          <a:spLocks/>
        </xdr:cNvSpPr>
      </xdr:nvSpPr>
      <xdr:spPr bwMode="auto">
        <a:xfrm>
          <a:off x="1876425" y="93821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SpPr>
          <a:spLocks/>
        </xdr:cNvSpPr>
      </xdr:nvSpPr>
      <xdr:spPr bwMode="auto">
        <a:xfrm>
          <a:off x="1876425" y="97059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SpPr>
          <a:spLocks/>
        </xdr:cNvSpPr>
      </xdr:nvSpPr>
      <xdr:spPr bwMode="auto">
        <a:xfrm>
          <a:off x="1876425" y="1002982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SpPr>
          <a:spLocks/>
        </xdr:cNvSpPr>
      </xdr:nvSpPr>
      <xdr:spPr bwMode="auto">
        <a:xfrm>
          <a:off x="1876425" y="10353675"/>
          <a:ext cx="123825" cy="295275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39</xdr:row>
      <xdr:rowOff>57150</xdr:rowOff>
    </xdr:from>
    <xdr:to>
      <xdr:col>0</xdr:col>
      <xdr:colOff>581025</xdr:colOff>
      <xdr:row>48</xdr:row>
      <xdr:rowOff>142874</xdr:rowOff>
    </xdr:to>
    <xdr:sp macro="" textlink="">
      <xdr:nvSpPr>
        <xdr:cNvPr id="2" name="AutoShape 24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>
          <a:spLocks/>
        </xdr:cNvSpPr>
      </xdr:nvSpPr>
      <xdr:spPr bwMode="auto">
        <a:xfrm>
          <a:off x="495300" y="6496050"/>
          <a:ext cx="85725" cy="1543049"/>
        </a:xfrm>
        <a:prstGeom prst="leftBracket">
          <a:avLst>
            <a:gd name="adj" fmla="val 124074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0</xdr:colOff>
      <xdr:row>39</xdr:row>
      <xdr:rowOff>47625</xdr:rowOff>
    </xdr:from>
    <xdr:to>
      <xdr:col>11</xdr:col>
      <xdr:colOff>123825</xdr:colOff>
      <xdr:row>48</xdr:row>
      <xdr:rowOff>133350</xdr:rowOff>
    </xdr:to>
    <xdr:sp macro="" textlink="">
      <xdr:nvSpPr>
        <xdr:cNvPr id="3" name="AutoShape 25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>
          <a:spLocks/>
        </xdr:cNvSpPr>
      </xdr:nvSpPr>
      <xdr:spPr bwMode="auto">
        <a:xfrm>
          <a:off x="5067300" y="6486525"/>
          <a:ext cx="123825" cy="1543050"/>
        </a:xfrm>
        <a:prstGeom prst="rightBracket">
          <a:avLst>
            <a:gd name="adj" fmla="val 8653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504825</xdr:colOff>
      <xdr:row>50</xdr:row>
      <xdr:rowOff>9525</xdr:rowOff>
    </xdr:from>
    <xdr:to>
      <xdr:col>1</xdr:col>
      <xdr:colOff>0</xdr:colOff>
      <xdr:row>59</xdr:row>
      <xdr:rowOff>133350</xdr:rowOff>
    </xdr:to>
    <xdr:sp macro="" textlink="">
      <xdr:nvSpPr>
        <xdr:cNvPr id="4" name="AutoShape 24">
          <a:extLst>
            <a:ext uri="{FF2B5EF4-FFF2-40B4-BE49-F238E27FC236}">
              <a16:creationId xmlns:a16="http://schemas.microsoft.com/office/drawing/2014/main" id="{00000000-0008-0000-1600-000004000000}"/>
            </a:ext>
          </a:extLst>
        </xdr:cNvPr>
        <xdr:cNvSpPr>
          <a:spLocks/>
        </xdr:cNvSpPr>
      </xdr:nvSpPr>
      <xdr:spPr bwMode="auto">
        <a:xfrm>
          <a:off x="504825" y="8229600"/>
          <a:ext cx="85725" cy="1581150"/>
        </a:xfrm>
        <a:prstGeom prst="leftBracket">
          <a:avLst>
            <a:gd name="adj" fmla="val 124074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9525</xdr:colOff>
      <xdr:row>50</xdr:row>
      <xdr:rowOff>0</xdr:rowOff>
    </xdr:from>
    <xdr:to>
      <xdr:col>11</xdr:col>
      <xdr:colOff>133350</xdr:colOff>
      <xdr:row>58</xdr:row>
      <xdr:rowOff>142875</xdr:rowOff>
    </xdr:to>
    <xdr:sp macro="" textlink="">
      <xdr:nvSpPr>
        <xdr:cNvPr id="5" name="AutoShape 25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SpPr>
          <a:spLocks/>
        </xdr:cNvSpPr>
      </xdr:nvSpPr>
      <xdr:spPr bwMode="auto">
        <a:xfrm>
          <a:off x="5076825" y="8220075"/>
          <a:ext cx="123825" cy="1438275"/>
        </a:xfrm>
        <a:prstGeom prst="rightBracket">
          <a:avLst>
            <a:gd name="adj" fmla="val 8653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504825</xdr:colOff>
      <xdr:row>4</xdr:row>
      <xdr:rowOff>9524</xdr:rowOff>
    </xdr:from>
    <xdr:to>
      <xdr:col>0</xdr:col>
      <xdr:colOff>581025</xdr:colOff>
      <xdr:row>14</xdr:row>
      <xdr:rowOff>19049</xdr:rowOff>
    </xdr:to>
    <xdr:sp macro="" textlink="">
      <xdr:nvSpPr>
        <xdr:cNvPr id="8" name="AutoShape 24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>
          <a:spLocks/>
        </xdr:cNvSpPr>
      </xdr:nvSpPr>
      <xdr:spPr bwMode="auto">
        <a:xfrm>
          <a:off x="504825" y="723899"/>
          <a:ext cx="76200" cy="1628775"/>
        </a:xfrm>
        <a:prstGeom prst="leftBracket">
          <a:avLst>
            <a:gd name="adj" fmla="val 124074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142875</xdr:colOff>
      <xdr:row>14</xdr:row>
      <xdr:rowOff>0</xdr:rowOff>
    </xdr:to>
    <xdr:sp macro="" textlink="">
      <xdr:nvSpPr>
        <xdr:cNvPr id="9" name="AutoShape 25">
          <a:extLst>
            <a:ext uri="{FF2B5EF4-FFF2-40B4-BE49-F238E27FC236}">
              <a16:creationId xmlns:a16="http://schemas.microsoft.com/office/drawing/2014/main" id="{00000000-0008-0000-1600-000009000000}"/>
            </a:ext>
          </a:extLst>
        </xdr:cNvPr>
        <xdr:cNvSpPr>
          <a:spLocks/>
        </xdr:cNvSpPr>
      </xdr:nvSpPr>
      <xdr:spPr bwMode="auto">
        <a:xfrm>
          <a:off x="4171950" y="714375"/>
          <a:ext cx="142875" cy="1619250"/>
        </a:xfrm>
        <a:prstGeom prst="rightBracket">
          <a:avLst>
            <a:gd name="adj" fmla="val 8653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0</xdr:col>
      <xdr:colOff>476251</xdr:colOff>
      <xdr:row>27</xdr:row>
      <xdr:rowOff>9524</xdr:rowOff>
    </xdr:from>
    <xdr:to>
      <xdr:col>0</xdr:col>
      <xdr:colOff>571501</xdr:colOff>
      <xdr:row>36</xdr:row>
      <xdr:rowOff>142874</xdr:rowOff>
    </xdr:to>
    <xdr:sp macro="" textlink="">
      <xdr:nvSpPr>
        <xdr:cNvPr id="10" name="AutoShape 24">
          <a:extLst>
            <a:ext uri="{FF2B5EF4-FFF2-40B4-BE49-F238E27FC236}">
              <a16:creationId xmlns:a16="http://schemas.microsoft.com/office/drawing/2014/main" id="{00000000-0008-0000-1600-00000A000000}"/>
            </a:ext>
          </a:extLst>
        </xdr:cNvPr>
        <xdr:cNvSpPr>
          <a:spLocks/>
        </xdr:cNvSpPr>
      </xdr:nvSpPr>
      <xdr:spPr bwMode="auto">
        <a:xfrm>
          <a:off x="476251" y="4486274"/>
          <a:ext cx="95250" cy="1590675"/>
        </a:xfrm>
        <a:prstGeom prst="leftBracket">
          <a:avLst>
            <a:gd name="adj" fmla="val 124074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10</xdr:col>
      <xdr:colOff>447674</xdr:colOff>
      <xdr:row>27</xdr:row>
      <xdr:rowOff>0</xdr:rowOff>
    </xdr:from>
    <xdr:to>
      <xdr:col>11</xdr:col>
      <xdr:colOff>142874</xdr:colOff>
      <xdr:row>36</xdr:row>
      <xdr:rowOff>114300</xdr:rowOff>
    </xdr:to>
    <xdr:sp macro="" textlink="">
      <xdr:nvSpPr>
        <xdr:cNvPr id="11" name="AutoShape 25">
          <a:extLst>
            <a:ext uri="{FF2B5EF4-FFF2-40B4-BE49-F238E27FC236}">
              <a16:creationId xmlns:a16="http://schemas.microsoft.com/office/drawing/2014/main" id="{00000000-0008-0000-1600-00000B000000}"/>
            </a:ext>
          </a:extLst>
        </xdr:cNvPr>
        <xdr:cNvSpPr>
          <a:spLocks/>
        </xdr:cNvSpPr>
      </xdr:nvSpPr>
      <xdr:spPr bwMode="auto">
        <a:xfrm>
          <a:off x="5067299" y="4476750"/>
          <a:ext cx="142875" cy="1571625"/>
        </a:xfrm>
        <a:prstGeom prst="rightBracket">
          <a:avLst>
            <a:gd name="adj" fmla="val 86538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28575</xdr:colOff>
      <xdr:row>50</xdr:row>
      <xdr:rowOff>9525</xdr:rowOff>
    </xdr:from>
    <xdr:to>
      <xdr:col>20</xdr:col>
      <xdr:colOff>466725</xdr:colOff>
      <xdr:row>67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16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/>
        </xdr:cNvSpPr>
      </xdr:nvSpPr>
      <xdr:spPr bwMode="auto">
        <a:xfrm>
          <a:off x="4152900" y="114300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/>
        </xdr:cNvSpPr>
      </xdr:nvSpPr>
      <xdr:spPr bwMode="auto">
        <a:xfrm>
          <a:off x="371475" y="11420474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/>
        </xdr:cNvSpPr>
      </xdr:nvSpPr>
      <xdr:spPr bwMode="auto">
        <a:xfrm>
          <a:off x="4886325" y="134016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/>
        </xdr:cNvSpPr>
      </xdr:nvSpPr>
      <xdr:spPr bwMode="auto">
        <a:xfrm>
          <a:off x="390525" y="133635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/>
        </xdr:cNvSpPr>
      </xdr:nvSpPr>
      <xdr:spPr bwMode="auto">
        <a:xfrm>
          <a:off x="4133850" y="133635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/>
        </xdr:cNvSpPr>
      </xdr:nvSpPr>
      <xdr:spPr bwMode="auto">
        <a:xfrm>
          <a:off x="381000" y="151447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/>
        </xdr:cNvSpPr>
      </xdr:nvSpPr>
      <xdr:spPr bwMode="auto">
        <a:xfrm>
          <a:off x="4152900" y="151447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/>
        </xdr:cNvSpPr>
      </xdr:nvSpPr>
      <xdr:spPr bwMode="auto">
        <a:xfrm>
          <a:off x="4486275" y="133826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352425</xdr:colOff>
      <xdr:row>78</xdr:row>
      <xdr:rowOff>9525</xdr:rowOff>
    </xdr:from>
    <xdr:to>
      <xdr:col>12</xdr:col>
      <xdr:colOff>17144</xdr:colOff>
      <xdr:row>87</xdr:row>
      <xdr:rowOff>142875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45</xdr:row>
      <xdr:rowOff>44904</xdr:rowOff>
    </xdr:from>
    <xdr:to>
      <xdr:col>6</xdr:col>
      <xdr:colOff>257175</xdr:colOff>
      <xdr:row>47</xdr:row>
      <xdr:rowOff>114300</xdr:rowOff>
    </xdr:to>
    <xdr:sp macro="" textlink="">
      <xdr:nvSpPr>
        <xdr:cNvPr id="3" name="AutoShape 8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/>
        </xdr:cNvSpPr>
      </xdr:nvSpPr>
      <xdr:spPr bwMode="auto">
        <a:xfrm>
          <a:off x="1876425" y="7636329"/>
          <a:ext cx="142875" cy="393246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136071</xdr:colOff>
      <xdr:row>42</xdr:row>
      <xdr:rowOff>29938</xdr:rowOff>
    </xdr:from>
    <xdr:to>
      <xdr:col>6</xdr:col>
      <xdr:colOff>257174</xdr:colOff>
      <xdr:row>44</xdr:row>
      <xdr:rowOff>123826</xdr:rowOff>
    </xdr:to>
    <xdr:sp macro="" textlink="">
      <xdr:nvSpPr>
        <xdr:cNvPr id="4" name="AutoShape 8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>
          <a:spLocks/>
        </xdr:cNvSpPr>
      </xdr:nvSpPr>
      <xdr:spPr bwMode="auto">
        <a:xfrm>
          <a:off x="1898196" y="7135588"/>
          <a:ext cx="121103" cy="41773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38</xdr:row>
      <xdr:rowOff>14968</xdr:rowOff>
    </xdr:from>
    <xdr:to>
      <xdr:col>6</xdr:col>
      <xdr:colOff>253093</xdr:colOff>
      <xdr:row>41</xdr:row>
      <xdr:rowOff>123825</xdr:rowOff>
    </xdr:to>
    <xdr:sp macro="" textlink="">
      <xdr:nvSpPr>
        <xdr:cNvPr id="5" name="AutoShape 8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/>
        </xdr:cNvSpPr>
      </xdr:nvSpPr>
      <xdr:spPr bwMode="auto">
        <a:xfrm>
          <a:off x="1876425" y="6472918"/>
          <a:ext cx="138793" cy="594632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95251</xdr:colOff>
      <xdr:row>33</xdr:row>
      <xdr:rowOff>13608</xdr:rowOff>
    </xdr:from>
    <xdr:to>
      <xdr:col>6</xdr:col>
      <xdr:colOff>276225</xdr:colOff>
      <xdr:row>37</xdr:row>
      <xdr:rowOff>142875</xdr:rowOff>
    </xdr:to>
    <xdr:sp macro="" textlink="">
      <xdr:nvSpPr>
        <xdr:cNvPr id="6" name="AutoShape 8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>
          <a:spLocks/>
        </xdr:cNvSpPr>
      </xdr:nvSpPr>
      <xdr:spPr bwMode="auto">
        <a:xfrm>
          <a:off x="1857376" y="5661933"/>
          <a:ext cx="180974" cy="776967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104776</xdr:colOff>
      <xdr:row>27</xdr:row>
      <xdr:rowOff>24494</xdr:rowOff>
    </xdr:from>
    <xdr:to>
      <xdr:col>6</xdr:col>
      <xdr:colOff>285750</xdr:colOff>
      <xdr:row>32</xdr:row>
      <xdr:rowOff>119742</xdr:rowOff>
    </xdr:to>
    <xdr:sp macro="" textlink="">
      <xdr:nvSpPr>
        <xdr:cNvPr id="7" name="AutoShape 8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/>
        </xdr:cNvSpPr>
      </xdr:nvSpPr>
      <xdr:spPr bwMode="auto">
        <a:xfrm>
          <a:off x="1866901" y="4701269"/>
          <a:ext cx="180974" cy="904873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114301</xdr:colOff>
      <xdr:row>20</xdr:row>
      <xdr:rowOff>36741</xdr:rowOff>
    </xdr:from>
    <xdr:to>
      <xdr:col>7</xdr:col>
      <xdr:colOff>0</xdr:colOff>
      <xdr:row>26</xdr:row>
      <xdr:rowOff>131989</xdr:rowOff>
    </xdr:to>
    <xdr:sp macro="" textlink="">
      <xdr:nvSpPr>
        <xdr:cNvPr id="8" name="AutoShape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/>
        </xdr:cNvSpPr>
      </xdr:nvSpPr>
      <xdr:spPr bwMode="auto">
        <a:xfrm>
          <a:off x="1876426" y="3580041"/>
          <a:ext cx="200024" cy="1066798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152400</xdr:colOff>
      <xdr:row>77</xdr:row>
      <xdr:rowOff>161924</xdr:rowOff>
    </xdr:from>
    <xdr:to>
      <xdr:col>2</xdr:col>
      <xdr:colOff>76200</xdr:colOff>
      <xdr:row>87</xdr:row>
      <xdr:rowOff>152399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/>
        </xdr:cNvSpPr>
      </xdr:nvSpPr>
      <xdr:spPr bwMode="auto">
        <a:xfrm>
          <a:off x="3714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13</xdr:col>
      <xdr:colOff>390525</xdr:colOff>
      <xdr:row>90</xdr:row>
      <xdr:rowOff>38100</xdr:rowOff>
    </xdr:from>
    <xdr:to>
      <xdr:col>13</xdr:col>
      <xdr:colOff>436244</xdr:colOff>
      <xdr:row>100</xdr:row>
      <xdr:rowOff>9525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>
          <a:spLocks/>
        </xdr:cNvSpPr>
      </xdr:nvSpPr>
      <xdr:spPr bwMode="auto">
        <a:xfrm>
          <a:off x="4886325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171450</xdr:colOff>
      <xdr:row>90</xdr:row>
      <xdr:rowOff>0</xdr:rowOff>
    </xdr:from>
    <xdr:to>
      <xdr:col>2</xdr:col>
      <xdr:colOff>95250</xdr:colOff>
      <xdr:row>99</xdr:row>
      <xdr:rowOff>152400</xdr:rowOff>
    </xdr:to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>
          <a:spLocks/>
        </xdr:cNvSpPr>
      </xdr:nvSpPr>
      <xdr:spPr bwMode="auto">
        <a:xfrm>
          <a:off x="39052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333375</xdr:colOff>
      <xdr:row>90</xdr:row>
      <xdr:rowOff>0</xdr:rowOff>
    </xdr:from>
    <xdr:to>
      <xdr:col>11</xdr:col>
      <xdr:colOff>379094</xdr:colOff>
      <xdr:row>99</xdr:row>
      <xdr:rowOff>133350</xdr:rowOff>
    </xdr:to>
    <xdr:sp macro="" textlink="">
      <xdr:nvSpPr>
        <xdr:cNvPr id="12" name="AutoShape 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>
          <a:spLocks/>
        </xdr:cNvSpPr>
      </xdr:nvSpPr>
      <xdr:spPr bwMode="auto">
        <a:xfrm>
          <a:off x="413385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>
          <a:spLocks/>
        </xdr:cNvSpPr>
      </xdr:nvSpPr>
      <xdr:spPr bwMode="auto">
        <a:xfrm>
          <a:off x="381000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14" name="AutoShape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>
          <a:spLocks/>
        </xdr:cNvSpPr>
      </xdr:nvSpPr>
      <xdr:spPr bwMode="auto">
        <a:xfrm>
          <a:off x="4152900" y="10429875"/>
          <a:ext cx="45719" cy="0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12</xdr:col>
      <xdr:colOff>304800</xdr:colOff>
      <xdr:row>90</xdr:row>
      <xdr:rowOff>19050</xdr:rowOff>
    </xdr:from>
    <xdr:to>
      <xdr:col>13</xdr:col>
      <xdr:colOff>95250</xdr:colOff>
      <xdr:row>100</xdr:row>
      <xdr:rowOff>9525</xdr:rowOff>
    </xdr:to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>
          <a:spLocks/>
        </xdr:cNvSpPr>
      </xdr:nvSpPr>
      <xdr:spPr bwMode="auto">
        <a:xfrm>
          <a:off x="4486275" y="10429875"/>
          <a:ext cx="104775" cy="0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133350</xdr:colOff>
      <xdr:row>48</xdr:row>
      <xdr:rowOff>19050</xdr:rowOff>
    </xdr:from>
    <xdr:to>
      <xdr:col>6</xdr:col>
      <xdr:colOff>257175</xdr:colOff>
      <xdr:row>49</xdr:row>
      <xdr:rowOff>152400</xdr:rowOff>
    </xdr:to>
    <xdr:sp macro="" textlink="">
      <xdr:nvSpPr>
        <xdr:cNvPr id="16" name="AutoShape 8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>
          <a:spLocks/>
        </xdr:cNvSpPr>
      </xdr:nvSpPr>
      <xdr:spPr bwMode="auto">
        <a:xfrm>
          <a:off x="189547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50</xdr:row>
      <xdr:rowOff>9525</xdr:rowOff>
    </xdr:from>
    <xdr:to>
      <xdr:col>6</xdr:col>
      <xdr:colOff>238125</xdr:colOff>
      <xdr:row>51</xdr:row>
      <xdr:rowOff>142875</xdr:rowOff>
    </xdr:to>
    <xdr:sp macro="" textlink="">
      <xdr:nvSpPr>
        <xdr:cNvPr id="17" name="AutoShape 8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52</xdr:row>
      <xdr:rowOff>9525</xdr:rowOff>
    </xdr:from>
    <xdr:to>
      <xdr:col>6</xdr:col>
      <xdr:colOff>238125</xdr:colOff>
      <xdr:row>53</xdr:row>
      <xdr:rowOff>142875</xdr:rowOff>
    </xdr:to>
    <xdr:sp macro="" textlink="">
      <xdr:nvSpPr>
        <xdr:cNvPr id="18" name="AutoShape 8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54</xdr:row>
      <xdr:rowOff>9525</xdr:rowOff>
    </xdr:from>
    <xdr:to>
      <xdr:col>6</xdr:col>
      <xdr:colOff>238125</xdr:colOff>
      <xdr:row>55</xdr:row>
      <xdr:rowOff>142875</xdr:rowOff>
    </xdr:to>
    <xdr:sp macro="" textlink="">
      <xdr:nvSpPr>
        <xdr:cNvPr id="19" name="AutoShape 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56</xdr:row>
      <xdr:rowOff>9525</xdr:rowOff>
    </xdr:from>
    <xdr:to>
      <xdr:col>6</xdr:col>
      <xdr:colOff>238125</xdr:colOff>
      <xdr:row>57</xdr:row>
      <xdr:rowOff>142875</xdr:rowOff>
    </xdr:to>
    <xdr:sp macro="" textlink="">
      <xdr:nvSpPr>
        <xdr:cNvPr id="20" name="AutoShape 8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58</xdr:row>
      <xdr:rowOff>9525</xdr:rowOff>
    </xdr:from>
    <xdr:to>
      <xdr:col>6</xdr:col>
      <xdr:colOff>238125</xdr:colOff>
      <xdr:row>59</xdr:row>
      <xdr:rowOff>142875</xdr:rowOff>
    </xdr:to>
    <xdr:sp macro="" textlink="">
      <xdr:nvSpPr>
        <xdr:cNvPr id="21" name="AutoShape 8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60</xdr:row>
      <xdr:rowOff>9525</xdr:rowOff>
    </xdr:from>
    <xdr:to>
      <xdr:col>6</xdr:col>
      <xdr:colOff>238125</xdr:colOff>
      <xdr:row>61</xdr:row>
      <xdr:rowOff>142875</xdr:rowOff>
    </xdr:to>
    <xdr:sp macro="" textlink="">
      <xdr:nvSpPr>
        <xdr:cNvPr id="22" name="AutoShape 8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6</xdr:col>
      <xdr:colOff>114300</xdr:colOff>
      <xdr:row>62</xdr:row>
      <xdr:rowOff>9525</xdr:rowOff>
    </xdr:from>
    <xdr:to>
      <xdr:col>6</xdr:col>
      <xdr:colOff>238125</xdr:colOff>
      <xdr:row>63</xdr:row>
      <xdr:rowOff>142875</xdr:rowOff>
    </xdr:to>
    <xdr:sp macro="" textlink="">
      <xdr:nvSpPr>
        <xdr:cNvPr id="23" name="AutoShape 8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>
          <a:spLocks/>
        </xdr:cNvSpPr>
      </xdr:nvSpPr>
      <xdr:spPr bwMode="auto">
        <a:xfrm>
          <a:off x="1876425" y="8077200"/>
          <a:ext cx="123825" cy="0"/>
        </a:xfrm>
        <a:prstGeom prst="leftBrace">
          <a:avLst>
            <a:gd name="adj1" fmla="val 1354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>
          <a:spLocks/>
        </xdr:cNvSpPr>
      </xdr:nvSpPr>
      <xdr:spPr bwMode="auto">
        <a:xfrm>
          <a:off x="381000" y="180022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25" name="AutoShape 1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>
          <a:spLocks/>
        </xdr:cNvSpPr>
      </xdr:nvSpPr>
      <xdr:spPr bwMode="auto">
        <a:xfrm>
          <a:off x="4152900" y="180022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7" name="AutoShape 1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>
          <a:spLocks/>
        </xdr:cNvSpPr>
      </xdr:nvSpPr>
      <xdr:spPr bwMode="auto">
        <a:xfrm>
          <a:off x="381000" y="197834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29" name="AutoShape 1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>
          <a:spLocks/>
        </xdr:cNvSpPr>
      </xdr:nvSpPr>
      <xdr:spPr bwMode="auto">
        <a:xfrm>
          <a:off x="4152900" y="197834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1" name="AutoShape 1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>
          <a:spLocks/>
        </xdr:cNvSpPr>
      </xdr:nvSpPr>
      <xdr:spPr bwMode="auto">
        <a:xfrm>
          <a:off x="381000" y="2156460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33" name="AutoShape 1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>
          <a:spLocks/>
        </xdr:cNvSpPr>
      </xdr:nvSpPr>
      <xdr:spPr bwMode="auto">
        <a:xfrm>
          <a:off x="4152900" y="2156460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101</xdr:row>
      <xdr:rowOff>0</xdr:rowOff>
    </xdr:from>
    <xdr:to>
      <xdr:col>2</xdr:col>
      <xdr:colOff>85725</xdr:colOff>
      <xdr:row>110</xdr:row>
      <xdr:rowOff>152400</xdr:rowOff>
    </xdr:to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>
          <a:spLocks/>
        </xdr:cNvSpPr>
      </xdr:nvSpPr>
      <xdr:spPr bwMode="auto">
        <a:xfrm>
          <a:off x="381000" y="1321117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101</xdr:row>
      <xdr:rowOff>0</xdr:rowOff>
    </xdr:from>
    <xdr:to>
      <xdr:col>12</xdr:col>
      <xdr:colOff>17144</xdr:colOff>
      <xdr:row>110</xdr:row>
      <xdr:rowOff>133350</xdr:rowOff>
    </xdr:to>
    <xdr:sp macro="" textlink="">
      <xdr:nvSpPr>
        <xdr:cNvPr id="35" name="AutoShape 1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>
          <a:spLocks/>
        </xdr:cNvSpPr>
      </xdr:nvSpPr>
      <xdr:spPr bwMode="auto">
        <a:xfrm>
          <a:off x="4152900" y="1321117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7" name="AutoShape 1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112</xdr:row>
      <xdr:rowOff>0</xdr:rowOff>
    </xdr:from>
    <xdr:to>
      <xdr:col>2</xdr:col>
      <xdr:colOff>85725</xdr:colOff>
      <xdr:row>121</xdr:row>
      <xdr:rowOff>152400</xdr:rowOff>
    </xdr:to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>
          <a:spLocks/>
        </xdr:cNvSpPr>
      </xdr:nvSpPr>
      <xdr:spPr bwMode="auto">
        <a:xfrm>
          <a:off x="381000" y="14992350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112</xdr:row>
      <xdr:rowOff>0</xdr:rowOff>
    </xdr:from>
    <xdr:to>
      <xdr:col>12</xdr:col>
      <xdr:colOff>17144</xdr:colOff>
      <xdr:row>121</xdr:row>
      <xdr:rowOff>133350</xdr:rowOff>
    </xdr:to>
    <xdr:sp macro="" textlink="">
      <xdr:nvSpPr>
        <xdr:cNvPr id="39" name="AutoShape 1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>
          <a:spLocks/>
        </xdr:cNvSpPr>
      </xdr:nvSpPr>
      <xdr:spPr bwMode="auto">
        <a:xfrm>
          <a:off x="4152900" y="14992350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1" name="AutoShape 1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</xdr:col>
      <xdr:colOff>161925</xdr:colOff>
      <xdr:row>123</xdr:row>
      <xdr:rowOff>0</xdr:rowOff>
    </xdr:from>
    <xdr:to>
      <xdr:col>2</xdr:col>
      <xdr:colOff>85725</xdr:colOff>
      <xdr:row>132</xdr:row>
      <xdr:rowOff>152400</xdr:rowOff>
    </xdr:to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>
          <a:spLocks/>
        </xdr:cNvSpPr>
      </xdr:nvSpPr>
      <xdr:spPr bwMode="auto">
        <a:xfrm>
          <a:off x="381000" y="16773525"/>
          <a:ext cx="104775" cy="1609725"/>
        </a:xfrm>
        <a:prstGeom prst="leftBracket">
          <a:avLst>
            <a:gd name="adj" fmla="val 14259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11</xdr:col>
      <xdr:colOff>352425</xdr:colOff>
      <xdr:row>123</xdr:row>
      <xdr:rowOff>0</xdr:rowOff>
    </xdr:from>
    <xdr:to>
      <xdr:col>12</xdr:col>
      <xdr:colOff>17144</xdr:colOff>
      <xdr:row>132</xdr:row>
      <xdr:rowOff>133350</xdr:rowOff>
    </xdr:to>
    <xdr:sp macro="" textlink="">
      <xdr:nvSpPr>
        <xdr:cNvPr id="43" name="AutoShape 1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>
          <a:spLocks/>
        </xdr:cNvSpPr>
      </xdr:nvSpPr>
      <xdr:spPr bwMode="auto">
        <a:xfrm>
          <a:off x="4152900" y="16773525"/>
          <a:ext cx="45719" cy="1590675"/>
        </a:xfrm>
        <a:prstGeom prst="rightBracket">
          <a:avLst>
            <a:gd name="adj" fmla="val 433333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1:AJ96"/>
  <sheetViews>
    <sheetView tabSelected="1" topLeftCell="A3" zoomScale="87" zoomScaleNormal="140" workbookViewId="0">
      <selection activeCell="AD22" sqref="AD22"/>
    </sheetView>
  </sheetViews>
  <sheetFormatPr baseColWidth="10" defaultColWidth="9.109375" defaultRowHeight="13.2" outlineLevelRow="1" outlineLevelCol="1" x14ac:dyDescent="0.25"/>
  <cols>
    <col min="1" max="1" width="14.109375" customWidth="1"/>
    <col min="2" max="2" width="3.109375" customWidth="1"/>
    <col min="3" max="3" width="5.88671875" customWidth="1"/>
    <col min="4" max="4" width="5.109375" customWidth="1"/>
    <col min="5" max="5" width="53.5546875" customWidth="1"/>
    <col min="6" max="12" width="5.109375" customWidth="1"/>
    <col min="13" max="13" width="6.6640625" customWidth="1"/>
    <col min="14" max="14" width="1.44140625" customWidth="1"/>
    <col min="15" max="15" width="8.6640625" customWidth="1"/>
    <col min="16" max="16" width="9.6640625" customWidth="1"/>
    <col min="17" max="17" width="7.44140625" customWidth="1"/>
    <col min="18" max="24" width="4.6640625" hidden="1" customWidth="1" outlineLevel="1"/>
    <col min="25" max="25" width="6.109375" hidden="1" customWidth="1" outlineLevel="1"/>
    <col min="26" max="27" width="4.6640625" hidden="1" customWidth="1" outlineLevel="1"/>
    <col min="28" max="28" width="9.109375" collapsed="1"/>
    <col min="30" max="30" width="9.6640625" bestFit="1" customWidth="1"/>
  </cols>
  <sheetData>
    <row r="1" spans="1:24" ht="13.8" thickBot="1" x14ac:dyDescent="0.3"/>
    <row r="2" spans="1:24" x14ac:dyDescent="0.25">
      <c r="B2" s="329" t="s">
        <v>142</v>
      </c>
      <c r="C2" s="330"/>
      <c r="D2" s="330"/>
      <c r="E2" s="330"/>
      <c r="F2" s="330"/>
      <c r="G2" s="330"/>
      <c r="H2" s="330"/>
      <c r="I2" s="330"/>
      <c r="J2" s="330"/>
      <c r="K2" s="330"/>
      <c r="L2" s="330"/>
      <c r="M2" s="330"/>
      <c r="N2" s="330"/>
      <c r="O2" s="331"/>
    </row>
    <row r="3" spans="1:24" ht="12.75" customHeight="1" x14ac:dyDescent="0.25">
      <c r="A3" s="328" t="s">
        <v>139</v>
      </c>
      <c r="B3" s="332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4"/>
      <c r="P3" s="91"/>
    </row>
    <row r="4" spans="1:24" ht="12.75" customHeight="1" thickBot="1" x14ac:dyDescent="0.3">
      <c r="A4" s="328"/>
      <c r="B4" s="335"/>
      <c r="C4" s="336"/>
      <c r="D4" s="336"/>
      <c r="E4" s="336"/>
      <c r="F4" s="336"/>
      <c r="G4" s="336"/>
      <c r="H4" s="336"/>
      <c r="I4" s="336"/>
      <c r="J4" s="336"/>
      <c r="K4" s="336"/>
      <c r="L4" s="336"/>
      <c r="M4" s="336"/>
      <c r="N4" s="336"/>
      <c r="O4" s="337"/>
      <c r="P4" s="91"/>
      <c r="R4" s="267">
        <v>1</v>
      </c>
      <c r="S4" s="267">
        <v>2</v>
      </c>
      <c r="T4" s="267">
        <v>3</v>
      </c>
      <c r="U4" s="267">
        <v>4</v>
      </c>
      <c r="V4" s="267">
        <v>5</v>
      </c>
      <c r="W4" s="267">
        <v>6</v>
      </c>
      <c r="X4" s="267">
        <v>7</v>
      </c>
    </row>
    <row r="5" spans="1:24" x14ac:dyDescent="0.25">
      <c r="P5" s="91"/>
      <c r="R5" s="268" t="s">
        <v>52</v>
      </c>
      <c r="S5" s="268" t="s">
        <v>120</v>
      </c>
      <c r="T5" s="268" t="s">
        <v>55</v>
      </c>
      <c r="U5" s="268" t="s">
        <v>59</v>
      </c>
      <c r="V5" s="268" t="s">
        <v>56</v>
      </c>
      <c r="W5" s="268" t="s">
        <v>53</v>
      </c>
      <c r="X5" s="268" t="s">
        <v>54</v>
      </c>
    </row>
    <row r="6" spans="1:24" ht="6" customHeight="1" x14ac:dyDescent="0.25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R6" s="266"/>
      <c r="S6" s="266"/>
      <c r="T6" s="266"/>
      <c r="U6" s="266"/>
      <c r="V6" s="266"/>
      <c r="W6" s="266"/>
      <c r="X6" s="266"/>
    </row>
    <row r="7" spans="1:24" x14ac:dyDescent="0.25">
      <c r="A7" s="178" t="s">
        <v>48</v>
      </c>
      <c r="B7" s="302">
        <v>4</v>
      </c>
      <c r="C7" s="303"/>
      <c r="D7" s="185" t="s">
        <v>141</v>
      </c>
      <c r="E7" s="91"/>
      <c r="F7" s="91"/>
      <c r="G7" s="91"/>
      <c r="H7" s="91"/>
      <c r="I7" s="91"/>
      <c r="J7" s="165" t="s">
        <v>57</v>
      </c>
      <c r="K7" s="79">
        <v>1</v>
      </c>
      <c r="L7" s="91"/>
      <c r="M7" s="91"/>
      <c r="N7" s="91"/>
      <c r="O7" s="224" t="s">
        <v>52</v>
      </c>
      <c r="P7" s="213"/>
      <c r="R7" s="266"/>
      <c r="S7" s="266"/>
      <c r="T7" s="266"/>
      <c r="U7" s="266"/>
      <c r="V7" s="266"/>
      <c r="W7" s="266"/>
      <c r="X7" s="266"/>
    </row>
    <row r="8" spans="1:24" ht="7.5" customHeight="1" x14ac:dyDescent="0.25">
      <c r="A8" s="178"/>
      <c r="B8" s="91"/>
      <c r="C8" s="187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</row>
    <row r="9" spans="1:24" ht="13.5" customHeight="1" x14ac:dyDescent="0.25">
      <c r="A9" s="178" t="s">
        <v>49</v>
      </c>
      <c r="B9" s="302">
        <v>2</v>
      </c>
      <c r="C9" s="303"/>
      <c r="D9" s="185" t="s">
        <v>140</v>
      </c>
      <c r="E9" s="91"/>
      <c r="F9" s="91"/>
      <c r="G9" s="91"/>
      <c r="H9" s="91"/>
      <c r="I9" s="91"/>
      <c r="J9" s="163" t="s">
        <v>75</v>
      </c>
      <c r="K9" s="177">
        <v>0.1</v>
      </c>
      <c r="M9" s="91"/>
      <c r="N9" s="165" t="s">
        <v>82</v>
      </c>
      <c r="O9" s="214">
        <f>IF(B9&gt;1,IF(OR(K7=1,K7=4,K7=5),(1/M53-1/A81)/(1-1/A81),"n/a"),"n/a")</f>
        <v>0.64634744802062138</v>
      </c>
      <c r="P9" s="91"/>
    </row>
    <row r="10" spans="1:24" ht="7.5" customHeight="1" thickBot="1" x14ac:dyDescent="0.3">
      <c r="A10" s="91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</row>
    <row r="11" spans="1:24" ht="13.5" customHeight="1" thickBot="1" x14ac:dyDescent="0.3">
      <c r="A11" s="178" t="s">
        <v>50</v>
      </c>
      <c r="B11" s="304">
        <v>1</v>
      </c>
      <c r="C11" s="305"/>
      <c r="D11" s="185" t="s">
        <v>31</v>
      </c>
      <c r="E11" s="91"/>
      <c r="F11" s="91"/>
      <c r="G11" s="91"/>
      <c r="H11" s="91"/>
      <c r="I11" s="91"/>
      <c r="J11" s="186">
        <f>2+MOD(B11,2)*11</f>
        <v>13</v>
      </c>
      <c r="K11" s="186">
        <f>7+(1+INT((B11-2)/2))*13</f>
        <v>7</v>
      </c>
      <c r="L11" s="314" t="str">
        <f ca="1">INDIRECT((ADDRESS(K11,J11,,,"multInp")))</f>
        <v>Participant 1</v>
      </c>
      <c r="M11" s="315"/>
      <c r="N11" s="315"/>
      <c r="O11" s="316"/>
      <c r="P11" s="91"/>
    </row>
    <row r="12" spans="1:24" ht="6" customHeight="1" x14ac:dyDescent="0.25">
      <c r="A12" s="178"/>
      <c r="B12" s="91"/>
      <c r="C12" s="160"/>
      <c r="D12" s="91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</row>
    <row r="13" spans="1:24" ht="27.75" customHeight="1" x14ac:dyDescent="0.25">
      <c r="P13" s="91"/>
    </row>
    <row r="14" spans="1:24" ht="6" customHeight="1" x14ac:dyDescent="0.25">
      <c r="A14" s="178"/>
      <c r="B14" s="91"/>
      <c r="C14" s="188"/>
      <c r="D14" s="189"/>
      <c r="E14" s="189"/>
      <c r="F14" s="189"/>
      <c r="G14" s="189"/>
      <c r="H14" s="189"/>
      <c r="I14" s="189"/>
      <c r="J14" s="189"/>
      <c r="K14" s="91"/>
      <c r="L14" s="91"/>
      <c r="M14" s="91"/>
      <c r="N14" s="91"/>
      <c r="O14" s="91"/>
      <c r="P14" s="91"/>
    </row>
    <row r="15" spans="1:24" ht="12.75" customHeight="1" x14ac:dyDescent="0.25"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1"/>
    </row>
    <row r="16" spans="1:24" ht="6" customHeight="1" x14ac:dyDescent="0.25">
      <c r="A16" s="178"/>
      <c r="B16" s="91"/>
      <c r="C16" s="190"/>
      <c r="D16" s="190"/>
      <c r="E16" s="190"/>
      <c r="F16" s="190"/>
      <c r="G16" s="190"/>
      <c r="H16" s="190"/>
      <c r="I16" s="190"/>
      <c r="J16" s="190"/>
      <c r="K16" s="91"/>
      <c r="L16" s="91"/>
      <c r="M16" s="91"/>
      <c r="N16" s="91"/>
      <c r="O16" s="162"/>
      <c r="P16" s="91"/>
    </row>
    <row r="17" spans="1:36" x14ac:dyDescent="0.25">
      <c r="A17" s="179" t="s">
        <v>76</v>
      </c>
      <c r="B17" s="306"/>
      <c r="C17" s="307"/>
      <c r="D17" s="308"/>
      <c r="E17" s="189"/>
      <c r="F17" s="189"/>
      <c r="G17" s="113" t="s">
        <v>126</v>
      </c>
      <c r="H17" s="287">
        <v>9.9999999999999995E-8</v>
      </c>
      <c r="I17" s="189"/>
      <c r="J17" s="201" t="s">
        <v>124</v>
      </c>
      <c r="K17" s="95">
        <f>'10x10'!M40</f>
        <v>6</v>
      </c>
      <c r="L17" s="91"/>
      <c r="M17" s="91"/>
      <c r="N17" s="113" t="s">
        <v>91</v>
      </c>
      <c r="O17" s="286">
        <f>check</f>
        <v>4.6626883943457358E-9</v>
      </c>
      <c r="P17" s="91"/>
    </row>
    <row r="18" spans="1:36" ht="7.5" customHeight="1" thickBot="1" x14ac:dyDescent="0.3">
      <c r="A18" s="91"/>
      <c r="B18" s="91"/>
      <c r="C18" s="91"/>
      <c r="D18" s="91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91"/>
      <c r="P18" s="91"/>
    </row>
    <row r="19" spans="1:36" ht="13.8" thickBot="1" x14ac:dyDescent="0.3">
      <c r="A19" s="179" t="s">
        <v>77</v>
      </c>
      <c r="B19" s="311" t="s">
        <v>61</v>
      </c>
      <c r="C19" s="312"/>
      <c r="D19" s="312"/>
      <c r="E19" s="313"/>
      <c r="F19" s="244" t="s">
        <v>19</v>
      </c>
      <c r="G19" s="245"/>
      <c r="H19" s="244"/>
      <c r="I19" s="244"/>
      <c r="J19" s="244"/>
      <c r="K19" s="244"/>
      <c r="L19" s="244"/>
      <c r="M19" s="244"/>
      <c r="N19" s="289"/>
      <c r="O19" s="296" t="s">
        <v>128</v>
      </c>
      <c r="P19" s="210" t="s">
        <v>137</v>
      </c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</row>
    <row r="20" spans="1:36" x14ac:dyDescent="0.25">
      <c r="A20" s="180"/>
      <c r="B20" s="6">
        <v>1</v>
      </c>
      <c r="C20" s="317" t="s">
        <v>144</v>
      </c>
      <c r="D20" s="317"/>
      <c r="E20" s="318"/>
      <c r="F20" s="324"/>
      <c r="G20" s="325"/>
      <c r="H20" s="325"/>
      <c r="I20" s="325"/>
      <c r="J20" s="325"/>
      <c r="K20" s="325"/>
      <c r="L20" s="325"/>
      <c r="M20" s="325"/>
      <c r="N20" s="325"/>
      <c r="O20" s="297">
        <f t="shared" ref="O20:O29" si="0">O40</f>
        <v>3.7564814599990046E-2</v>
      </c>
      <c r="P20" s="211">
        <f>IF(B20&lt;=B$7,RANK(O20,O$20:O$29),"")</f>
        <v>4</v>
      </c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248"/>
      <c r="AC20" s="249"/>
      <c r="AE20" s="249"/>
      <c r="AF20" s="249"/>
      <c r="AG20" s="249"/>
      <c r="AH20" s="249"/>
      <c r="AI20" s="249"/>
      <c r="AJ20" s="249"/>
    </row>
    <row r="21" spans="1:36" x14ac:dyDescent="0.25">
      <c r="A21" s="181"/>
      <c r="B21" s="6">
        <v>2</v>
      </c>
      <c r="C21" s="317" t="s">
        <v>145</v>
      </c>
      <c r="D21" s="319"/>
      <c r="E21" s="320"/>
      <c r="F21" s="324"/>
      <c r="G21" s="325"/>
      <c r="H21" s="325"/>
      <c r="I21" s="325"/>
      <c r="J21" s="325"/>
      <c r="K21" s="325"/>
      <c r="L21" s="325"/>
      <c r="M21" s="325"/>
      <c r="N21" s="325"/>
      <c r="O21" s="298">
        <f t="shared" si="0"/>
        <v>0.64147753641228011</v>
      </c>
      <c r="P21" s="211">
        <f t="shared" ref="P21:P29" si="1">IF(B21&lt;=B$7,RANK(O21,O$20:O$29),"")</f>
        <v>1</v>
      </c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248"/>
      <c r="AC21" s="250"/>
      <c r="AE21" s="250"/>
      <c r="AF21" s="250"/>
      <c r="AG21" s="250"/>
      <c r="AH21" s="250"/>
      <c r="AI21" s="250"/>
      <c r="AJ21" s="250"/>
    </row>
    <row r="22" spans="1:36" x14ac:dyDescent="0.25">
      <c r="A22" s="181"/>
      <c r="B22" s="6">
        <v>3</v>
      </c>
      <c r="C22" s="317" t="s">
        <v>146</v>
      </c>
      <c r="D22" s="317"/>
      <c r="E22" s="318"/>
      <c r="F22" s="324"/>
      <c r="G22" s="325"/>
      <c r="H22" s="325"/>
      <c r="I22" s="325"/>
      <c r="J22" s="325"/>
      <c r="K22" s="325"/>
      <c r="L22" s="325"/>
      <c r="M22" s="325"/>
      <c r="N22" s="325"/>
      <c r="O22" s="298">
        <f t="shared" si="0"/>
        <v>0.17623646042836863</v>
      </c>
      <c r="P22" s="211">
        <f t="shared" si="1"/>
        <v>2</v>
      </c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248"/>
      <c r="AC22" s="250"/>
      <c r="AE22" s="250"/>
      <c r="AF22" s="250"/>
      <c r="AG22" s="250"/>
      <c r="AH22" s="250"/>
      <c r="AI22" s="250"/>
      <c r="AJ22" s="250"/>
    </row>
    <row r="23" spans="1:36" x14ac:dyDescent="0.25">
      <c r="A23" s="181"/>
      <c r="B23" s="6">
        <v>4</v>
      </c>
      <c r="C23" s="317" t="s">
        <v>147</v>
      </c>
      <c r="D23" s="319"/>
      <c r="E23" s="320"/>
      <c r="F23" s="338"/>
      <c r="G23" s="319"/>
      <c r="H23" s="319"/>
      <c r="I23" s="319"/>
      <c r="J23" s="319"/>
      <c r="K23" s="319"/>
      <c r="L23" s="319"/>
      <c r="M23" s="319"/>
      <c r="N23" s="319"/>
      <c r="O23" s="298">
        <f>O43</f>
        <v>0.14472118469987102</v>
      </c>
      <c r="P23" s="211">
        <f t="shared" si="1"/>
        <v>3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248"/>
      <c r="AC23" s="250"/>
      <c r="AE23" s="250"/>
      <c r="AF23" s="250"/>
      <c r="AG23" s="250"/>
      <c r="AH23" s="250"/>
      <c r="AI23" s="250"/>
      <c r="AJ23" s="250"/>
    </row>
    <row r="24" spans="1:36" x14ac:dyDescent="0.25">
      <c r="A24" s="181"/>
      <c r="B24" s="6">
        <v>5</v>
      </c>
      <c r="C24" s="317"/>
      <c r="D24" s="319"/>
      <c r="E24" s="320"/>
      <c r="F24" s="326"/>
      <c r="G24" s="319"/>
      <c r="H24" s="319"/>
      <c r="I24" s="319"/>
      <c r="J24" s="319"/>
      <c r="K24" s="319"/>
      <c r="L24" s="319"/>
      <c r="M24" s="319"/>
      <c r="N24" s="319"/>
      <c r="O24" s="298">
        <f t="shared" si="0"/>
        <v>6.4324841085242418E-10</v>
      </c>
      <c r="P24" s="211" t="str">
        <f t="shared" si="1"/>
        <v/>
      </c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248"/>
      <c r="AC24" s="250"/>
      <c r="AE24" s="250"/>
      <c r="AF24" s="250"/>
      <c r="AG24" s="250"/>
      <c r="AH24" s="250"/>
      <c r="AI24" s="250"/>
      <c r="AJ24" s="250"/>
    </row>
    <row r="25" spans="1:36" x14ac:dyDescent="0.25">
      <c r="A25" s="181"/>
      <c r="B25" s="6">
        <v>6</v>
      </c>
      <c r="C25" s="317"/>
      <c r="D25" s="319"/>
      <c r="E25" s="320"/>
      <c r="F25" s="326"/>
      <c r="G25" s="319"/>
      <c r="H25" s="319"/>
      <c r="I25" s="319"/>
      <c r="J25" s="319"/>
      <c r="K25" s="319"/>
      <c r="L25" s="319"/>
      <c r="M25" s="319"/>
      <c r="N25" s="319"/>
      <c r="O25" s="298">
        <f t="shared" si="0"/>
        <v>6.4324841085242418E-10</v>
      </c>
      <c r="P25" s="211" t="str">
        <f t="shared" si="1"/>
        <v/>
      </c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248"/>
      <c r="AC25" s="250"/>
      <c r="AD25" s="250"/>
      <c r="AE25" s="250"/>
      <c r="AF25" s="250"/>
      <c r="AG25" s="250"/>
      <c r="AH25" s="250"/>
      <c r="AI25" s="250"/>
      <c r="AJ25" s="250"/>
    </row>
    <row r="26" spans="1:36" x14ac:dyDescent="0.25">
      <c r="A26" s="181"/>
      <c r="B26" s="6">
        <v>7</v>
      </c>
      <c r="C26" s="317"/>
      <c r="D26" s="319"/>
      <c r="E26" s="320"/>
      <c r="F26" s="324"/>
      <c r="G26" s="325"/>
      <c r="H26" s="325"/>
      <c r="I26" s="325"/>
      <c r="J26" s="325"/>
      <c r="K26" s="325"/>
      <c r="L26" s="325"/>
      <c r="M26" s="325"/>
      <c r="N26" s="325"/>
      <c r="O26" s="298">
        <f t="shared" si="0"/>
        <v>6.4324841085242418E-10</v>
      </c>
      <c r="P26" s="211" t="str">
        <f t="shared" si="1"/>
        <v/>
      </c>
      <c r="Q26" s="12"/>
      <c r="R26" s="12"/>
      <c r="S26" s="12"/>
      <c r="T26" s="12"/>
      <c r="U26" s="12"/>
      <c r="V26" s="12"/>
      <c r="W26" s="12"/>
    </row>
    <row r="27" spans="1:36" x14ac:dyDescent="0.25">
      <c r="A27" s="181"/>
      <c r="B27" s="6">
        <v>8</v>
      </c>
      <c r="C27" s="317"/>
      <c r="D27" s="319"/>
      <c r="E27" s="320"/>
      <c r="F27" s="326"/>
      <c r="G27" s="319"/>
      <c r="H27" s="319"/>
      <c r="I27" s="319"/>
      <c r="J27" s="319"/>
      <c r="K27" s="319"/>
      <c r="L27" s="319"/>
      <c r="M27" s="319"/>
      <c r="N27" s="319"/>
      <c r="O27" s="298">
        <f t="shared" si="0"/>
        <v>6.4324841085242418E-10</v>
      </c>
      <c r="P27" s="211" t="str">
        <f t="shared" si="1"/>
        <v/>
      </c>
      <c r="Q27" s="12"/>
      <c r="R27" s="40"/>
      <c r="S27" s="12"/>
      <c r="T27" s="12"/>
      <c r="U27" s="12"/>
      <c r="V27" s="12"/>
      <c r="W27" s="12"/>
      <c r="X27" s="12"/>
      <c r="Y27" s="12"/>
      <c r="Z27" s="12"/>
      <c r="AA27" s="12"/>
    </row>
    <row r="28" spans="1:36" x14ac:dyDescent="0.25">
      <c r="A28" s="181"/>
      <c r="B28" s="6">
        <v>9</v>
      </c>
      <c r="C28" s="317"/>
      <c r="D28" s="319"/>
      <c r="E28" s="320"/>
      <c r="F28" s="326"/>
      <c r="G28" s="319"/>
      <c r="H28" s="319"/>
      <c r="I28" s="319"/>
      <c r="J28" s="319"/>
      <c r="K28" s="319"/>
      <c r="L28" s="319"/>
      <c r="M28" s="319"/>
      <c r="N28" s="319"/>
      <c r="O28" s="298">
        <f>O48</f>
        <v>6.4324841085242418E-10</v>
      </c>
      <c r="P28" s="246" t="str">
        <f t="shared" si="1"/>
        <v/>
      </c>
      <c r="Q28" s="12"/>
    </row>
    <row r="29" spans="1:36" ht="13.8" thickBot="1" x14ac:dyDescent="0.3">
      <c r="A29" s="181"/>
      <c r="B29" s="7">
        <v>10</v>
      </c>
      <c r="C29" s="321"/>
      <c r="D29" s="322"/>
      <c r="E29" s="323"/>
      <c r="F29" s="327"/>
      <c r="G29" s="322"/>
      <c r="H29" s="322"/>
      <c r="I29" s="322"/>
      <c r="J29" s="322"/>
      <c r="K29" s="322"/>
      <c r="L29" s="322"/>
      <c r="M29" s="322"/>
      <c r="N29" s="322"/>
      <c r="O29" s="299">
        <f t="shared" si="0"/>
        <v>6.4324841085242418E-10</v>
      </c>
      <c r="P29" s="247" t="str">
        <f t="shared" si="1"/>
        <v/>
      </c>
      <c r="Q29" s="12"/>
    </row>
    <row r="30" spans="1:36" ht="6" customHeight="1" thickBot="1" x14ac:dyDescent="0.3">
      <c r="A30" s="181"/>
      <c r="B30" s="158"/>
      <c r="C30" s="191"/>
      <c r="D30" s="192"/>
      <c r="E30" s="192"/>
      <c r="F30" s="193"/>
      <c r="G30" s="194"/>
      <c r="H30" s="194"/>
      <c r="I30" s="194"/>
      <c r="J30" s="194"/>
      <c r="K30" s="194"/>
      <c r="L30" s="194"/>
      <c r="M30" s="194"/>
      <c r="N30" s="91"/>
      <c r="O30" s="195"/>
      <c r="P30" s="91"/>
    </row>
    <row r="31" spans="1:36" ht="6" customHeight="1" x14ac:dyDescent="0.25">
      <c r="A31" s="181"/>
      <c r="B31" s="198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205"/>
      <c r="O31" s="195"/>
      <c r="P31" s="91"/>
    </row>
    <row r="32" spans="1:36" x14ac:dyDescent="0.25">
      <c r="A32" s="182" t="s">
        <v>78</v>
      </c>
      <c r="B32" s="200"/>
      <c r="C32" s="158" t="s">
        <v>29</v>
      </c>
      <c r="D32" s="91"/>
      <c r="E32" s="91"/>
      <c r="F32" s="91"/>
      <c r="G32" s="91"/>
      <c r="H32" s="91"/>
      <c r="I32" s="91"/>
      <c r="J32" s="91"/>
      <c r="K32" s="165" t="s">
        <v>58</v>
      </c>
      <c r="L32" s="309">
        <f>'10x10'!Y38</f>
        <v>4.2543504791445432</v>
      </c>
      <c r="M32" s="310"/>
      <c r="N32" s="206"/>
      <c r="O32" s="195"/>
      <c r="P32" s="91"/>
    </row>
    <row r="33" spans="1:31" ht="6" customHeight="1" thickBot="1" x14ac:dyDescent="0.3">
      <c r="A33" s="181"/>
      <c r="B33" s="200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206"/>
      <c r="O33" s="195"/>
      <c r="P33" s="91"/>
    </row>
    <row r="34" spans="1:31" ht="13.8" thickBot="1" x14ac:dyDescent="0.3">
      <c r="A34" s="183"/>
      <c r="B34" s="200"/>
      <c r="C34" s="158" t="s">
        <v>16</v>
      </c>
      <c r="D34" s="91"/>
      <c r="E34" s="91"/>
      <c r="F34" s="91"/>
      <c r="G34" s="221">
        <v>0.37</v>
      </c>
      <c r="H34" s="113" t="s">
        <v>95</v>
      </c>
      <c r="I34" s="234">
        <f ca="1">IF(B7&gt;2,2*AA39/(B7-1)/(B7-2),"n/a")</f>
        <v>0.33143247044035468</v>
      </c>
      <c r="J34" s="201"/>
      <c r="K34" s="202"/>
      <c r="L34" s="201" t="s">
        <v>46</v>
      </c>
      <c r="M34" s="222">
        <f>(L32-B7)/((2.7699*B7-4.3513)-B7)</f>
        <v>9.3226726952513772E-2</v>
      </c>
      <c r="N34" s="206"/>
      <c r="O34" s="195"/>
      <c r="P34" s="91"/>
      <c r="R34" s="212"/>
    </row>
    <row r="35" spans="1:31" ht="7.5" customHeight="1" thickBot="1" x14ac:dyDescent="0.3">
      <c r="A35" s="181"/>
      <c r="B35" s="203"/>
      <c r="C35" s="204"/>
      <c r="D35" s="204"/>
      <c r="E35" s="204"/>
      <c r="F35" s="204"/>
      <c r="G35" s="204"/>
      <c r="H35" s="204"/>
      <c r="I35" s="204"/>
      <c r="J35" s="204"/>
      <c r="K35" s="204"/>
      <c r="L35" s="204"/>
      <c r="M35" s="204"/>
      <c r="N35" s="207"/>
      <c r="O35" s="195"/>
      <c r="P35" s="91"/>
    </row>
    <row r="36" spans="1:31" x14ac:dyDescent="0.25">
      <c r="A36" s="181"/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196"/>
      <c r="P36" s="91"/>
    </row>
    <row r="37" spans="1:31" ht="7.5" customHeight="1" thickBot="1" x14ac:dyDescent="0.3">
      <c r="A37" s="184"/>
      <c r="B37" s="197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91"/>
    </row>
    <row r="38" spans="1:31" ht="60" customHeight="1" thickTop="1" x14ac:dyDescent="0.25">
      <c r="A38" s="208" t="s">
        <v>127</v>
      </c>
      <c r="B38" s="91"/>
      <c r="C38" s="232" t="str">
        <f t="array" ref="C38:L38">TRANSPOSE(C20:C29)</f>
        <v>Distance aux bâti</v>
      </c>
      <c r="D38" s="232" t="str">
        <v>pente</v>
      </c>
      <c r="E38" s="232" t="str">
        <v>Orientation des parcelles</v>
      </c>
      <c r="F38" s="232" t="str">
        <v>Taille des parcelles</v>
      </c>
      <c r="G38" s="232">
        <v>0</v>
      </c>
      <c r="H38" s="232">
        <v>0</v>
      </c>
      <c r="I38" s="232">
        <v>0</v>
      </c>
      <c r="J38" s="232">
        <v>0</v>
      </c>
      <c r="K38" s="232">
        <v>0</v>
      </c>
      <c r="L38" s="232">
        <v>0</v>
      </c>
      <c r="M38" s="300" t="s">
        <v>24</v>
      </c>
      <c r="N38" s="301"/>
      <c r="O38" s="301"/>
      <c r="P38" s="91"/>
      <c r="R38" s="235" t="s">
        <v>94</v>
      </c>
      <c r="S38" s="99"/>
      <c r="T38" s="99"/>
      <c r="U38" s="99"/>
      <c r="V38" s="99"/>
      <c r="W38" s="99"/>
      <c r="X38" s="99"/>
      <c r="Y38" s="99"/>
      <c r="Z38" s="99"/>
      <c r="AA38" s="102"/>
    </row>
    <row r="39" spans="1:31" ht="12.75" customHeight="1" x14ac:dyDescent="0.25">
      <c r="A39" s="91"/>
      <c r="C39" s="231">
        <v>1</v>
      </c>
      <c r="D39" s="231">
        <v>2</v>
      </c>
      <c r="E39" s="231">
        <v>3</v>
      </c>
      <c r="F39" s="231">
        <v>4</v>
      </c>
      <c r="G39" s="231">
        <v>5</v>
      </c>
      <c r="H39" s="231">
        <v>6</v>
      </c>
      <c r="I39" s="231">
        <v>7</v>
      </c>
      <c r="J39" s="231">
        <v>8</v>
      </c>
      <c r="K39" s="231">
        <v>9</v>
      </c>
      <c r="L39" s="231">
        <v>10</v>
      </c>
      <c r="M39" s="91"/>
      <c r="N39" s="91"/>
      <c r="O39" s="91"/>
      <c r="P39" s="91"/>
      <c r="R39" s="236">
        <v>2</v>
      </c>
      <c r="S39" s="237">
        <v>3</v>
      </c>
      <c r="T39" s="237">
        <v>4</v>
      </c>
      <c r="U39" s="237">
        <v>5</v>
      </c>
      <c r="V39" s="237">
        <v>6</v>
      </c>
      <c r="W39" s="237">
        <v>7</v>
      </c>
      <c r="X39" s="237">
        <v>8</v>
      </c>
      <c r="Y39" s="237">
        <v>9</v>
      </c>
      <c r="Z39" s="237">
        <v>10</v>
      </c>
      <c r="AA39" s="238">
        <f ca="1">SUM(AA40:AA48)</f>
        <v>0.99429741132106397</v>
      </c>
    </row>
    <row r="40" spans="1:31" ht="20.100000000000001" customHeight="1" x14ac:dyDescent="0.25">
      <c r="A40" s="209" t="str">
        <f t="array" ref="A40:A49">C20:C29</f>
        <v>Distance aux bâti</v>
      </c>
      <c r="B40" s="233">
        <v>1</v>
      </c>
      <c r="C40" s="19">
        <f t="array" ref="C40:L49">CHOOSE(p_sel+1,m_p0,m_p1,m_p2,m_p3,m_p4,m_p5,m_p6,m_p7,m_p8,m_p9,m_p10,m_p11,m_p12,m_p13,m_p14,m_p15,m_p16,m_p17,m_p18,m_p19,m_p20)</f>
        <v>1</v>
      </c>
      <c r="D40" s="21">
        <v>0.1111111111111111</v>
      </c>
      <c r="E40" s="21">
        <v>0.125</v>
      </c>
      <c r="F40" s="21">
        <v>0.2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91"/>
      <c r="N40" s="91"/>
      <c r="O40" s="269">
        <f t="array" ref="O40:O49">EV_12</f>
        <v>3.7564814599990046E-2</v>
      </c>
      <c r="P40" s="91"/>
      <c r="R40" s="239">
        <f ca="1">IF(OR($B40&gt;$B$7,R$39&gt;$B$7),0,(LN(OFFSET($B$39,$B40,R$39))-LN(OFFSET($O$39,$B40,0)/OFFSET($O$39,R$39,0)))^2)</f>
        <v>0.41021688291853814</v>
      </c>
      <c r="S40" s="240">
        <f t="shared" ref="S40:Z48" ca="1" si="2">IF(OR($B40&gt;$B$7,S$39&gt;$B$7),0,(LN(OFFSET($B$39,$B40,S$39))-LN(OFFSET($O$39,$B40,0)/OFFSET($O$39,S$39,0)))^2)</f>
        <v>0.28481728145412066</v>
      </c>
      <c r="T40" s="240">
        <f t="shared" ca="1" si="2"/>
        <v>6.7962777520632872E-2</v>
      </c>
      <c r="U40" s="240">
        <f t="shared" ca="1" si="2"/>
        <v>0</v>
      </c>
      <c r="V40" s="240">
        <f t="shared" ca="1" si="2"/>
        <v>0</v>
      </c>
      <c r="W40" s="240">
        <f t="shared" ca="1" si="2"/>
        <v>0</v>
      </c>
      <c r="X40" s="240">
        <f t="shared" ca="1" si="2"/>
        <v>0</v>
      </c>
      <c r="Y40" s="240">
        <f t="shared" ca="1" si="2"/>
        <v>0</v>
      </c>
      <c r="Z40" s="240">
        <f t="shared" ca="1" si="2"/>
        <v>0</v>
      </c>
      <c r="AA40" s="241">
        <f t="shared" ref="AA40:AA48" ca="1" si="3">SUM(R40:Z40)</f>
        <v>0.76299694189329159</v>
      </c>
    </row>
    <row r="41" spans="1:31" ht="20.100000000000001" customHeight="1" x14ac:dyDescent="0.25">
      <c r="A41" s="209" t="str">
        <v>pente</v>
      </c>
      <c r="B41" s="233">
        <v>2</v>
      </c>
      <c r="C41" s="20">
        <v>9</v>
      </c>
      <c r="D41" s="19">
        <v>1</v>
      </c>
      <c r="E41" s="21">
        <v>5</v>
      </c>
      <c r="F41" s="21">
        <v>6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91"/>
      <c r="N41" s="91"/>
      <c r="O41" s="269">
        <v>0.64147753641228011</v>
      </c>
      <c r="P41" s="91"/>
      <c r="R41" s="242"/>
      <c r="S41" s="240">
        <f ca="1">IF(OR($B41&gt;$B$7,S$39&gt;$B$7),0,(LN(OFFSET($B$39,$B41,S$39))-LN(OFFSET($O$39,$B41,0)/OFFSET($O$39,S$39,0)))^2)</f>
        <v>0.10080013171071146</v>
      </c>
      <c r="T41" s="240">
        <f t="shared" ca="1" si="2"/>
        <v>9.1684406446533584E-2</v>
      </c>
      <c r="U41" s="240">
        <f t="shared" ca="1" si="2"/>
        <v>0</v>
      </c>
      <c r="V41" s="240">
        <f t="shared" ca="1" si="2"/>
        <v>0</v>
      </c>
      <c r="W41" s="240">
        <f t="shared" ca="1" si="2"/>
        <v>0</v>
      </c>
      <c r="X41" s="240">
        <f t="shared" ca="1" si="2"/>
        <v>0</v>
      </c>
      <c r="Y41" s="240">
        <f t="shared" ca="1" si="2"/>
        <v>0</v>
      </c>
      <c r="Z41" s="240">
        <f t="shared" ca="1" si="2"/>
        <v>0</v>
      </c>
      <c r="AA41" s="241">
        <f t="shared" ca="1" si="3"/>
        <v>0.19248453815724503</v>
      </c>
    </row>
    <row r="42" spans="1:31" ht="20.100000000000001" customHeight="1" x14ac:dyDescent="0.25">
      <c r="A42" s="209" t="str">
        <v>Orientation des parcelles</v>
      </c>
      <c r="B42" s="233">
        <v>3</v>
      </c>
      <c r="C42" s="20">
        <v>8</v>
      </c>
      <c r="D42" s="20">
        <v>0.2</v>
      </c>
      <c r="E42" s="19">
        <v>1</v>
      </c>
      <c r="F42" s="21">
        <v>1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91"/>
      <c r="N42" s="91"/>
      <c r="O42" s="269">
        <v>0.17623646042836863</v>
      </c>
      <c r="P42" s="91"/>
      <c r="R42" s="242"/>
      <c r="S42" s="243"/>
      <c r="T42" s="240">
        <f t="shared" ca="1" si="2"/>
        <v>3.8815931270527286E-2</v>
      </c>
      <c r="U42" s="240">
        <f t="shared" ca="1" si="2"/>
        <v>0</v>
      </c>
      <c r="V42" s="240">
        <f t="shared" ca="1" si="2"/>
        <v>0</v>
      </c>
      <c r="W42" s="240">
        <f t="shared" ca="1" si="2"/>
        <v>0</v>
      </c>
      <c r="X42" s="240">
        <f t="shared" ca="1" si="2"/>
        <v>0</v>
      </c>
      <c r="Y42" s="240">
        <f t="shared" ca="1" si="2"/>
        <v>0</v>
      </c>
      <c r="Z42" s="240">
        <f t="shared" ca="1" si="2"/>
        <v>0</v>
      </c>
      <c r="AA42" s="241">
        <f t="shared" ca="1" si="3"/>
        <v>3.8815931270527286E-2</v>
      </c>
    </row>
    <row r="43" spans="1:31" ht="20.100000000000001" customHeight="1" x14ac:dyDescent="0.25">
      <c r="A43" s="209" t="str">
        <v>Taille des parcelles</v>
      </c>
      <c r="B43" s="233">
        <v>4</v>
      </c>
      <c r="C43" s="20">
        <v>5</v>
      </c>
      <c r="D43" s="20">
        <v>0.16666666666666666</v>
      </c>
      <c r="E43" s="20">
        <v>1</v>
      </c>
      <c r="F43" s="19">
        <v>1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91"/>
      <c r="N43" s="91"/>
      <c r="O43" s="269">
        <v>0.14472118469987102</v>
      </c>
      <c r="P43" s="91"/>
      <c r="R43" s="242"/>
      <c r="S43" s="243"/>
      <c r="T43" s="243"/>
      <c r="U43" s="240">
        <f t="shared" ca="1" si="2"/>
        <v>0</v>
      </c>
      <c r="V43" s="240">
        <f t="shared" ca="1" si="2"/>
        <v>0</v>
      </c>
      <c r="W43" s="240">
        <f t="shared" ca="1" si="2"/>
        <v>0</v>
      </c>
      <c r="X43" s="240">
        <f t="shared" ca="1" si="2"/>
        <v>0</v>
      </c>
      <c r="Y43" s="240">
        <f t="shared" ca="1" si="2"/>
        <v>0</v>
      </c>
      <c r="Z43" s="240">
        <f t="shared" ca="1" si="2"/>
        <v>0</v>
      </c>
      <c r="AA43" s="241">
        <f t="shared" ca="1" si="3"/>
        <v>0</v>
      </c>
    </row>
    <row r="44" spans="1:31" ht="20.100000000000001" customHeight="1" x14ac:dyDescent="0.25">
      <c r="A44" s="209">
        <v>0</v>
      </c>
      <c r="B44" s="233">
        <v>5</v>
      </c>
      <c r="C44" s="20">
        <v>0</v>
      </c>
      <c r="D44" s="20">
        <v>0</v>
      </c>
      <c r="E44" s="20">
        <v>0</v>
      </c>
      <c r="F44" s="20">
        <v>0</v>
      </c>
      <c r="G44" s="19">
        <v>1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91"/>
      <c r="N44" s="91"/>
      <c r="O44" s="269">
        <v>6.4324841085242418E-10</v>
      </c>
      <c r="P44" s="91"/>
      <c r="R44" s="242"/>
      <c r="S44" s="243"/>
      <c r="T44" s="243"/>
      <c r="U44" s="243"/>
      <c r="V44" s="240">
        <f t="shared" ca="1" si="2"/>
        <v>0</v>
      </c>
      <c r="W44" s="240">
        <f t="shared" ca="1" si="2"/>
        <v>0</v>
      </c>
      <c r="X44" s="240">
        <f t="shared" ca="1" si="2"/>
        <v>0</v>
      </c>
      <c r="Y44" s="240">
        <f t="shared" ca="1" si="2"/>
        <v>0</v>
      </c>
      <c r="Z44" s="240">
        <f t="shared" ca="1" si="2"/>
        <v>0</v>
      </c>
      <c r="AA44" s="241">
        <f t="shared" ca="1" si="3"/>
        <v>0</v>
      </c>
      <c r="AE44" s="40"/>
    </row>
    <row r="45" spans="1:31" ht="20.100000000000001" customHeight="1" x14ac:dyDescent="0.25">
      <c r="A45" s="209">
        <v>0</v>
      </c>
      <c r="B45" s="233">
        <v>6</v>
      </c>
      <c r="C45" s="20">
        <v>0</v>
      </c>
      <c r="D45" s="20">
        <v>0</v>
      </c>
      <c r="E45" s="20">
        <v>0</v>
      </c>
      <c r="F45" s="20">
        <v>0</v>
      </c>
      <c r="G45" s="20">
        <v>0</v>
      </c>
      <c r="H45" s="19">
        <v>1</v>
      </c>
      <c r="I45" s="21">
        <v>0</v>
      </c>
      <c r="J45" s="21">
        <v>0</v>
      </c>
      <c r="K45" s="21">
        <v>0</v>
      </c>
      <c r="L45" s="21">
        <v>0</v>
      </c>
      <c r="M45" s="91"/>
      <c r="N45" s="91"/>
      <c r="O45" s="269">
        <v>6.4324841085242418E-10</v>
      </c>
      <c r="P45" s="91"/>
      <c r="R45" s="242"/>
      <c r="S45" s="243"/>
      <c r="T45" s="243"/>
      <c r="U45" s="243"/>
      <c r="V45" s="243"/>
      <c r="W45" s="240">
        <f t="shared" ca="1" si="2"/>
        <v>0</v>
      </c>
      <c r="X45" s="240">
        <f t="shared" ca="1" si="2"/>
        <v>0</v>
      </c>
      <c r="Y45" s="240">
        <f t="shared" ca="1" si="2"/>
        <v>0</v>
      </c>
      <c r="Z45" s="240">
        <f t="shared" ca="1" si="2"/>
        <v>0</v>
      </c>
      <c r="AA45" s="241">
        <f t="shared" ca="1" si="3"/>
        <v>0</v>
      </c>
    </row>
    <row r="46" spans="1:31" ht="20.100000000000001" customHeight="1" x14ac:dyDescent="0.25">
      <c r="A46" s="209">
        <v>0</v>
      </c>
      <c r="B46" s="221">
        <v>7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19">
        <v>1</v>
      </c>
      <c r="J46" s="21">
        <v>0</v>
      </c>
      <c r="K46" s="21">
        <v>0</v>
      </c>
      <c r="L46" s="21">
        <v>0</v>
      </c>
      <c r="M46" s="91"/>
      <c r="N46" s="91"/>
      <c r="O46" s="269">
        <v>6.4324841085242418E-10</v>
      </c>
      <c r="P46" s="91"/>
      <c r="R46" s="242"/>
      <c r="S46" s="243"/>
      <c r="T46" s="243"/>
      <c r="U46" s="243"/>
      <c r="V46" s="243"/>
      <c r="W46" s="243"/>
      <c r="X46" s="240">
        <f t="shared" ca="1" si="2"/>
        <v>0</v>
      </c>
      <c r="Y46" s="240">
        <f t="shared" ca="1" si="2"/>
        <v>0</v>
      </c>
      <c r="Z46" s="240">
        <f t="shared" ca="1" si="2"/>
        <v>0</v>
      </c>
      <c r="AA46" s="241">
        <f t="shared" ca="1" si="3"/>
        <v>0</v>
      </c>
    </row>
    <row r="47" spans="1:31" ht="20.100000000000001" customHeight="1" x14ac:dyDescent="0.25">
      <c r="A47" s="209">
        <v>0</v>
      </c>
      <c r="B47" s="221">
        <v>8</v>
      </c>
      <c r="C47" s="20">
        <v>0</v>
      </c>
      <c r="D47" s="20">
        <v>0</v>
      </c>
      <c r="E47" s="20">
        <v>0</v>
      </c>
      <c r="F47" s="20">
        <v>0</v>
      </c>
      <c r="G47" s="20">
        <v>0</v>
      </c>
      <c r="H47" s="20">
        <v>0</v>
      </c>
      <c r="I47" s="20">
        <v>0</v>
      </c>
      <c r="J47" s="19">
        <v>1</v>
      </c>
      <c r="K47" s="21">
        <v>0</v>
      </c>
      <c r="L47" s="21">
        <v>0</v>
      </c>
      <c r="M47" s="91"/>
      <c r="N47" s="91"/>
      <c r="O47" s="269">
        <v>6.4324841085242418E-10</v>
      </c>
      <c r="P47" s="91"/>
      <c r="R47" s="242"/>
      <c r="S47" s="243"/>
      <c r="T47" s="243"/>
      <c r="U47" s="243"/>
      <c r="V47" s="243"/>
      <c r="W47" s="243"/>
      <c r="X47" s="243"/>
      <c r="Y47" s="240">
        <f t="shared" ca="1" si="2"/>
        <v>0</v>
      </c>
      <c r="Z47" s="240">
        <f t="shared" ca="1" si="2"/>
        <v>0</v>
      </c>
      <c r="AA47" s="241">
        <f t="shared" ca="1" si="3"/>
        <v>0</v>
      </c>
      <c r="AB47" s="293"/>
    </row>
    <row r="48" spans="1:31" ht="20.100000000000001" customHeight="1" x14ac:dyDescent="0.25">
      <c r="A48" s="209">
        <v>0</v>
      </c>
      <c r="B48" s="221">
        <v>9</v>
      </c>
      <c r="C48" s="20">
        <v>0</v>
      </c>
      <c r="D48" s="20">
        <v>0</v>
      </c>
      <c r="E48" s="20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19">
        <v>1</v>
      </c>
      <c r="L48" s="21">
        <v>0</v>
      </c>
      <c r="M48" s="91"/>
      <c r="N48" s="91"/>
      <c r="O48" s="270">
        <v>6.4324841085242418E-10</v>
      </c>
      <c r="P48" s="91"/>
      <c r="R48" s="242"/>
      <c r="S48" s="243"/>
      <c r="T48" s="243"/>
      <c r="U48" s="243"/>
      <c r="V48" s="243"/>
      <c r="W48" s="243"/>
      <c r="X48" s="243"/>
      <c r="Y48" s="243"/>
      <c r="Z48" s="240">
        <f t="shared" ca="1" si="2"/>
        <v>0</v>
      </c>
      <c r="AA48" s="241">
        <f t="shared" ca="1" si="3"/>
        <v>0</v>
      </c>
    </row>
    <row r="49" spans="1:27" ht="20.100000000000001" customHeight="1" x14ac:dyDescent="0.25">
      <c r="A49" s="209">
        <v>0</v>
      </c>
      <c r="B49" s="221">
        <v>10</v>
      </c>
      <c r="C49" s="20">
        <v>0</v>
      </c>
      <c r="D49" s="20">
        <v>0</v>
      </c>
      <c r="E49" s="20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19">
        <v>1</v>
      </c>
      <c r="M49" s="91"/>
      <c r="N49" s="91"/>
      <c r="O49" s="270">
        <v>6.4324841085242418E-10</v>
      </c>
      <c r="P49" s="91"/>
      <c r="R49" s="219"/>
      <c r="S49" s="117"/>
      <c r="T49" s="117"/>
      <c r="U49" s="117"/>
      <c r="V49" s="117"/>
      <c r="W49" s="117"/>
      <c r="X49" s="117"/>
      <c r="Y49" s="117"/>
      <c r="Z49" s="117"/>
      <c r="AA49" s="118"/>
    </row>
    <row r="50" spans="1:27" x14ac:dyDescent="0.25">
      <c r="A50" s="91"/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</row>
    <row r="51" spans="1:27" outlineLevel="1" x14ac:dyDescent="0.25"/>
    <row r="52" spans="1:27" outlineLevel="1" x14ac:dyDescent="0.25">
      <c r="A52" s="228" t="s">
        <v>89</v>
      </c>
      <c r="B52" s="101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102"/>
    </row>
    <row r="53" spans="1:27" outlineLevel="1" x14ac:dyDescent="0.25">
      <c r="A53" s="215"/>
      <c r="B53" s="91"/>
      <c r="C53" s="95">
        <v>1</v>
      </c>
      <c r="D53" s="95">
        <v>2</v>
      </c>
      <c r="E53" s="95">
        <v>3</v>
      </c>
      <c r="F53" s="95">
        <v>4</v>
      </c>
      <c r="G53" s="95">
        <v>5</v>
      </c>
      <c r="H53" s="95">
        <v>6</v>
      </c>
      <c r="I53" s="95">
        <v>7</v>
      </c>
      <c r="J53" s="95">
        <v>8</v>
      </c>
      <c r="K53" s="95">
        <v>9</v>
      </c>
      <c r="L53" s="95">
        <v>10</v>
      </c>
      <c r="M53" s="260">
        <f>M95/M74</f>
        <v>1.1030405655498274</v>
      </c>
      <c r="N53" s="217" t="s">
        <v>63</v>
      </c>
      <c r="O53" s="104"/>
      <c r="R53" s="86"/>
      <c r="S53" s="86"/>
      <c r="T53" s="86"/>
      <c r="U53" s="86"/>
      <c r="V53" s="86"/>
    </row>
    <row r="54" spans="1:27" outlineLevel="1" x14ac:dyDescent="0.25">
      <c r="A54" s="216" t="s">
        <v>83</v>
      </c>
      <c r="B54" s="108">
        <v>1</v>
      </c>
      <c r="C54" s="220">
        <f t="array" ref="C54:L54">IF(B54&lt;=$B$9,TRANSPOSE(RGGM1),)</f>
        <v>3.607795579404155E-2</v>
      </c>
      <c r="D54" s="220">
        <v>0.63702795092227493</v>
      </c>
      <c r="E54" s="220">
        <v>0.1767451653161794</v>
      </c>
      <c r="F54" s="220">
        <v>0.15014892796750393</v>
      </c>
      <c r="G54" s="220">
        <v>0</v>
      </c>
      <c r="H54" s="220">
        <v>0</v>
      </c>
      <c r="I54" s="220">
        <v>0</v>
      </c>
      <c r="J54" s="220">
        <v>0</v>
      </c>
      <c r="K54" s="220">
        <v>0</v>
      </c>
      <c r="L54" s="220">
        <v>0</v>
      </c>
      <c r="M54" s="108"/>
      <c r="N54" s="91"/>
      <c r="O54" s="104"/>
      <c r="R54" s="264"/>
      <c r="S54" s="264"/>
      <c r="T54" s="264"/>
      <c r="U54" s="264"/>
      <c r="V54" s="264"/>
    </row>
    <row r="55" spans="1:27" outlineLevel="1" x14ac:dyDescent="0.25">
      <c r="A55" s="216" t="s">
        <v>84</v>
      </c>
      <c r="B55" s="108">
        <v>2</v>
      </c>
      <c r="C55" s="220">
        <f t="array" ref="C55:L55">IF(B55&lt;=$B$9,TRANSPOSE(RGGM2),)</f>
        <v>0.25</v>
      </c>
      <c r="D55" s="220">
        <v>0.25</v>
      </c>
      <c r="E55" s="220">
        <v>0.25</v>
      </c>
      <c r="F55" s="220">
        <v>0.25</v>
      </c>
      <c r="G55" s="220">
        <v>0</v>
      </c>
      <c r="H55" s="220">
        <v>0</v>
      </c>
      <c r="I55" s="220">
        <v>0</v>
      </c>
      <c r="J55" s="220">
        <v>0</v>
      </c>
      <c r="K55" s="220">
        <v>0</v>
      </c>
      <c r="L55" s="220">
        <v>0</v>
      </c>
      <c r="M55" s="108"/>
      <c r="N55" s="91"/>
      <c r="O55" s="104"/>
      <c r="R55" s="264"/>
      <c r="S55" s="264"/>
      <c r="T55" s="264"/>
      <c r="U55" s="264"/>
      <c r="V55" s="264"/>
    </row>
    <row r="56" spans="1:27" outlineLevel="1" x14ac:dyDescent="0.25">
      <c r="A56" s="105"/>
      <c r="B56" s="108">
        <v>3</v>
      </c>
      <c r="C56" s="220">
        <f t="array" ref="C56:L56">IF(B56&lt;=$B$9,TRANSPOSE(RGGM3),)</f>
        <v>0</v>
      </c>
      <c r="D56" s="220">
        <v>0</v>
      </c>
      <c r="E56" s="220">
        <v>0</v>
      </c>
      <c r="F56" s="220">
        <v>0</v>
      </c>
      <c r="G56" s="220">
        <v>0</v>
      </c>
      <c r="H56" s="220">
        <v>0</v>
      </c>
      <c r="I56" s="220">
        <v>0</v>
      </c>
      <c r="J56" s="220">
        <v>0</v>
      </c>
      <c r="K56" s="220">
        <v>0</v>
      </c>
      <c r="L56" s="220">
        <v>0</v>
      </c>
      <c r="M56" s="108"/>
      <c r="N56" s="91"/>
      <c r="O56" s="104"/>
      <c r="R56" s="264"/>
      <c r="S56" s="264"/>
      <c r="T56" s="264"/>
      <c r="U56" s="264"/>
      <c r="V56" s="264"/>
    </row>
    <row r="57" spans="1:27" outlineLevel="1" x14ac:dyDescent="0.25">
      <c r="A57" s="105"/>
      <c r="B57" s="108">
        <v>4</v>
      </c>
      <c r="C57" s="220">
        <f t="array" ref="C57:L57">IF(B57&lt;=$B$9,TRANSPOSE(RGGM4),)</f>
        <v>0</v>
      </c>
      <c r="D57" s="220">
        <v>0</v>
      </c>
      <c r="E57" s="220">
        <v>0</v>
      </c>
      <c r="F57" s="220">
        <v>0</v>
      </c>
      <c r="G57" s="220">
        <v>0</v>
      </c>
      <c r="H57" s="220">
        <v>0</v>
      </c>
      <c r="I57" s="220">
        <v>0</v>
      </c>
      <c r="J57" s="220">
        <v>0</v>
      </c>
      <c r="K57" s="220">
        <v>0</v>
      </c>
      <c r="L57" s="220">
        <v>0</v>
      </c>
      <c r="M57" s="108"/>
      <c r="N57" s="91"/>
      <c r="O57" s="104"/>
      <c r="R57" s="264"/>
      <c r="S57" s="264"/>
      <c r="T57" s="264"/>
      <c r="U57" s="264"/>
      <c r="V57" s="264"/>
    </row>
    <row r="58" spans="1:27" outlineLevel="1" x14ac:dyDescent="0.25">
      <c r="A58" s="105"/>
      <c r="B58" s="108">
        <v>5</v>
      </c>
      <c r="C58" s="220">
        <f t="array" ref="C58:L58">IF(B58&lt;=$B$9,TRANSPOSE(RGGM5),)</f>
        <v>0</v>
      </c>
      <c r="D58" s="220">
        <v>0</v>
      </c>
      <c r="E58" s="220">
        <v>0</v>
      </c>
      <c r="F58" s="220">
        <v>0</v>
      </c>
      <c r="G58" s="220">
        <v>0</v>
      </c>
      <c r="H58" s="220">
        <v>0</v>
      </c>
      <c r="I58" s="220">
        <v>0</v>
      </c>
      <c r="J58" s="220">
        <v>0</v>
      </c>
      <c r="K58" s="220">
        <v>0</v>
      </c>
      <c r="L58" s="220">
        <v>0</v>
      </c>
      <c r="M58" s="108"/>
      <c r="N58" s="91"/>
      <c r="O58" s="104"/>
      <c r="R58" s="264"/>
      <c r="S58" s="264"/>
      <c r="T58" s="264"/>
      <c r="U58" s="264"/>
      <c r="V58" s="264"/>
    </row>
    <row r="59" spans="1:27" outlineLevel="1" x14ac:dyDescent="0.25">
      <c r="A59" s="105"/>
      <c r="B59" s="108">
        <v>6</v>
      </c>
      <c r="C59" s="220">
        <f t="array" ref="C59:L59">IF(B59&lt;=$B$9,TRANSPOSE(RGGM6),)</f>
        <v>0</v>
      </c>
      <c r="D59" s="220">
        <v>0</v>
      </c>
      <c r="E59" s="220">
        <v>0</v>
      </c>
      <c r="F59" s="220">
        <v>0</v>
      </c>
      <c r="G59" s="220">
        <v>0</v>
      </c>
      <c r="H59" s="220">
        <v>0</v>
      </c>
      <c r="I59" s="220">
        <v>0</v>
      </c>
      <c r="J59" s="220">
        <v>0</v>
      </c>
      <c r="K59" s="220">
        <v>0</v>
      </c>
      <c r="L59" s="220">
        <v>0</v>
      </c>
      <c r="M59" s="108"/>
      <c r="N59" s="91"/>
      <c r="O59" s="104"/>
      <c r="R59" s="264"/>
      <c r="S59" s="264"/>
      <c r="T59" s="264"/>
      <c r="U59" s="264"/>
      <c r="V59" s="264"/>
    </row>
    <row r="60" spans="1:27" outlineLevel="1" x14ac:dyDescent="0.25">
      <c r="A60" s="105"/>
      <c r="B60" s="108">
        <v>7</v>
      </c>
      <c r="C60" s="220">
        <f t="array" ref="C60:L60">IF(B60&lt;=$B$9,TRANSPOSE(RGGM7),)</f>
        <v>0</v>
      </c>
      <c r="D60" s="220">
        <v>0</v>
      </c>
      <c r="E60" s="220">
        <v>0</v>
      </c>
      <c r="F60" s="220">
        <v>0</v>
      </c>
      <c r="G60" s="220">
        <v>0</v>
      </c>
      <c r="H60" s="220">
        <v>0</v>
      </c>
      <c r="I60" s="220">
        <v>0</v>
      </c>
      <c r="J60" s="220">
        <v>0</v>
      </c>
      <c r="K60" s="220">
        <v>0</v>
      </c>
      <c r="L60" s="220">
        <v>0</v>
      </c>
      <c r="M60" s="108"/>
      <c r="N60" s="91"/>
      <c r="O60" s="104"/>
      <c r="R60" s="264"/>
      <c r="S60" s="264"/>
      <c r="T60" s="264"/>
      <c r="U60" s="264"/>
      <c r="V60" s="264"/>
    </row>
    <row r="61" spans="1:27" outlineLevel="1" x14ac:dyDescent="0.25">
      <c r="A61" s="105"/>
      <c r="B61" s="108">
        <v>8</v>
      </c>
      <c r="C61" s="220">
        <f t="array" ref="C61:L61">IF(B61&lt;=$B$9,TRANSPOSE(RGGM8),)</f>
        <v>0</v>
      </c>
      <c r="D61" s="220">
        <v>0</v>
      </c>
      <c r="E61" s="220">
        <v>0</v>
      </c>
      <c r="F61" s="220">
        <v>0</v>
      </c>
      <c r="G61" s="220">
        <v>0</v>
      </c>
      <c r="H61" s="220">
        <v>0</v>
      </c>
      <c r="I61" s="220">
        <v>0</v>
      </c>
      <c r="J61" s="220">
        <v>0</v>
      </c>
      <c r="K61" s="220">
        <v>0</v>
      </c>
      <c r="L61" s="220">
        <v>0</v>
      </c>
      <c r="M61" s="108"/>
      <c r="N61" s="91"/>
      <c r="O61" s="104"/>
      <c r="R61" s="264"/>
      <c r="S61" s="264"/>
      <c r="T61" s="264"/>
      <c r="U61" s="264"/>
      <c r="V61" s="264"/>
    </row>
    <row r="62" spans="1:27" outlineLevel="1" x14ac:dyDescent="0.25">
      <c r="A62" s="105"/>
      <c r="B62" s="108">
        <v>9</v>
      </c>
      <c r="C62" s="220">
        <f t="array" ref="C62:L62">IF(B62&lt;=$B$9,TRANSPOSE(RGGM9),)</f>
        <v>0</v>
      </c>
      <c r="D62" s="220">
        <v>0</v>
      </c>
      <c r="E62" s="220">
        <v>0</v>
      </c>
      <c r="F62" s="220">
        <v>0</v>
      </c>
      <c r="G62" s="220">
        <v>0</v>
      </c>
      <c r="H62" s="220">
        <v>0</v>
      </c>
      <c r="I62" s="220">
        <v>0</v>
      </c>
      <c r="J62" s="220">
        <v>0</v>
      </c>
      <c r="K62" s="220">
        <v>0</v>
      </c>
      <c r="L62" s="220">
        <v>0</v>
      </c>
      <c r="M62" s="108"/>
      <c r="N62" s="91"/>
      <c r="O62" s="104"/>
      <c r="R62" s="264"/>
      <c r="S62" s="264"/>
      <c r="T62" s="264"/>
      <c r="U62" s="264"/>
      <c r="V62" s="264"/>
    </row>
    <row r="63" spans="1:27" outlineLevel="1" x14ac:dyDescent="0.25">
      <c r="A63" s="105"/>
      <c r="B63" s="108">
        <v>10</v>
      </c>
      <c r="C63" s="220">
        <f t="array" ref="C63:L63">IF(B63&lt;=$B$9,TRANSPOSE(RGGM10),)</f>
        <v>0</v>
      </c>
      <c r="D63" s="220">
        <v>0</v>
      </c>
      <c r="E63" s="220">
        <v>0</v>
      </c>
      <c r="F63" s="220">
        <v>0</v>
      </c>
      <c r="G63" s="220">
        <v>0</v>
      </c>
      <c r="H63" s="220">
        <v>0</v>
      </c>
      <c r="I63" s="220">
        <v>0</v>
      </c>
      <c r="J63" s="220">
        <v>0</v>
      </c>
      <c r="K63" s="220">
        <v>0</v>
      </c>
      <c r="L63" s="220">
        <v>0</v>
      </c>
      <c r="M63" s="108"/>
      <c r="N63" s="91"/>
      <c r="O63" s="104"/>
      <c r="R63" s="264"/>
      <c r="S63" s="264"/>
      <c r="T63" s="264"/>
      <c r="U63" s="264"/>
      <c r="V63" s="264"/>
    </row>
    <row r="64" spans="1:27" outlineLevel="1" x14ac:dyDescent="0.25">
      <c r="A64" s="105"/>
      <c r="B64" s="108">
        <v>11</v>
      </c>
      <c r="C64" s="220">
        <f t="array" ref="C64:L64">IF(B64&lt;=$B$9,TRANSPOSE(RGGM11),)</f>
        <v>0</v>
      </c>
      <c r="D64" s="220">
        <v>0</v>
      </c>
      <c r="E64" s="220">
        <v>0</v>
      </c>
      <c r="F64" s="220">
        <v>0</v>
      </c>
      <c r="G64" s="220">
        <v>0</v>
      </c>
      <c r="H64" s="220">
        <v>0</v>
      </c>
      <c r="I64" s="220">
        <v>0</v>
      </c>
      <c r="J64" s="220">
        <v>0</v>
      </c>
      <c r="K64" s="220">
        <v>0</v>
      </c>
      <c r="L64" s="220">
        <v>0</v>
      </c>
      <c r="M64" s="108"/>
      <c r="N64" s="91"/>
      <c r="O64" s="104"/>
      <c r="R64" s="264"/>
      <c r="S64" s="264"/>
      <c r="T64" s="264"/>
      <c r="U64" s="264"/>
      <c r="V64" s="264"/>
    </row>
    <row r="65" spans="1:22" outlineLevel="1" x14ac:dyDescent="0.25">
      <c r="A65" s="105"/>
      <c r="B65" s="108">
        <v>12</v>
      </c>
      <c r="C65" s="220">
        <f t="array" ref="C65:L65">IF(B65&lt;=$B$9,TRANSPOSE(RGGM12),)</f>
        <v>0</v>
      </c>
      <c r="D65" s="220">
        <v>0</v>
      </c>
      <c r="E65" s="220">
        <v>0</v>
      </c>
      <c r="F65" s="220">
        <v>0</v>
      </c>
      <c r="G65" s="220">
        <v>0</v>
      </c>
      <c r="H65" s="220">
        <v>0</v>
      </c>
      <c r="I65" s="220">
        <v>0</v>
      </c>
      <c r="J65" s="220">
        <v>0</v>
      </c>
      <c r="K65" s="220">
        <v>0</v>
      </c>
      <c r="L65" s="220">
        <v>0</v>
      </c>
      <c r="M65" s="108"/>
      <c r="N65" s="91"/>
      <c r="O65" s="104"/>
      <c r="R65" s="264"/>
      <c r="S65" s="264"/>
      <c r="T65" s="264"/>
      <c r="U65" s="264"/>
      <c r="V65" s="264"/>
    </row>
    <row r="66" spans="1:22" outlineLevel="1" x14ac:dyDescent="0.25">
      <c r="A66" s="105"/>
      <c r="B66" s="108">
        <v>13</v>
      </c>
      <c r="C66" s="220">
        <f t="array" ref="C66:L66">IF(B66&lt;=$B$9,TRANSPOSE(RGGM13),)</f>
        <v>0</v>
      </c>
      <c r="D66" s="220">
        <v>0</v>
      </c>
      <c r="E66" s="220">
        <v>0</v>
      </c>
      <c r="F66" s="220">
        <v>0</v>
      </c>
      <c r="G66" s="220">
        <v>0</v>
      </c>
      <c r="H66" s="220">
        <v>0</v>
      </c>
      <c r="I66" s="220">
        <v>0</v>
      </c>
      <c r="J66" s="220">
        <v>0</v>
      </c>
      <c r="K66" s="220">
        <v>0</v>
      </c>
      <c r="L66" s="220">
        <v>0</v>
      </c>
      <c r="M66" s="108"/>
      <c r="N66" s="91"/>
      <c r="O66" s="104"/>
      <c r="R66" s="264"/>
      <c r="S66" s="264"/>
      <c r="T66" s="264"/>
      <c r="U66" s="264"/>
      <c r="V66" s="264"/>
    </row>
    <row r="67" spans="1:22" outlineLevel="1" x14ac:dyDescent="0.25">
      <c r="A67" s="105"/>
      <c r="B67" s="108">
        <v>14</v>
      </c>
      <c r="C67" s="220">
        <f t="array" ref="C67:L67">IF(B67&lt;=$B$9,TRANSPOSE(RGGM14),)</f>
        <v>0</v>
      </c>
      <c r="D67" s="220">
        <v>0</v>
      </c>
      <c r="E67" s="220">
        <v>0</v>
      </c>
      <c r="F67" s="220">
        <v>0</v>
      </c>
      <c r="G67" s="220">
        <v>0</v>
      </c>
      <c r="H67" s="220">
        <v>0</v>
      </c>
      <c r="I67" s="220">
        <v>0</v>
      </c>
      <c r="J67" s="220">
        <v>0</v>
      </c>
      <c r="K67" s="220">
        <v>0</v>
      </c>
      <c r="L67" s="220">
        <v>0</v>
      </c>
      <c r="M67" s="108"/>
      <c r="N67" s="91"/>
      <c r="O67" s="104"/>
      <c r="R67" s="264"/>
      <c r="S67" s="264"/>
      <c r="T67" s="264"/>
      <c r="U67" s="264"/>
      <c r="V67" s="264"/>
    </row>
    <row r="68" spans="1:22" outlineLevel="1" x14ac:dyDescent="0.25">
      <c r="A68" s="105"/>
      <c r="B68" s="108">
        <v>15</v>
      </c>
      <c r="C68" s="220">
        <f t="array" ref="C68:L68">IF(B68&lt;=$B$9,TRANSPOSE(RGGM15),)</f>
        <v>0</v>
      </c>
      <c r="D68" s="220">
        <v>0</v>
      </c>
      <c r="E68" s="220">
        <v>0</v>
      </c>
      <c r="F68" s="220">
        <v>0</v>
      </c>
      <c r="G68" s="220">
        <v>0</v>
      </c>
      <c r="H68" s="220">
        <v>0</v>
      </c>
      <c r="I68" s="220">
        <v>0</v>
      </c>
      <c r="J68" s="220">
        <v>0</v>
      </c>
      <c r="K68" s="220">
        <v>0</v>
      </c>
      <c r="L68" s="220">
        <v>0</v>
      </c>
      <c r="M68" s="108"/>
      <c r="N68" s="91"/>
      <c r="O68" s="104"/>
      <c r="R68" s="264"/>
      <c r="S68" s="264"/>
      <c r="T68" s="264"/>
      <c r="U68" s="264"/>
      <c r="V68" s="264"/>
    </row>
    <row r="69" spans="1:22" outlineLevel="1" x14ac:dyDescent="0.25">
      <c r="A69" s="105"/>
      <c r="B69" s="108">
        <v>16</v>
      </c>
      <c r="C69" s="220">
        <f t="array" ref="C69:L69">IF(B69&lt;=$B$9,TRANSPOSE(RGGM16),)</f>
        <v>0</v>
      </c>
      <c r="D69" s="220">
        <v>0</v>
      </c>
      <c r="E69" s="220">
        <v>0</v>
      </c>
      <c r="F69" s="220">
        <v>0</v>
      </c>
      <c r="G69" s="220">
        <v>0</v>
      </c>
      <c r="H69" s="220">
        <v>0</v>
      </c>
      <c r="I69" s="220">
        <v>0</v>
      </c>
      <c r="J69" s="220">
        <v>0</v>
      </c>
      <c r="K69" s="220">
        <v>0</v>
      </c>
      <c r="L69" s="220">
        <v>0</v>
      </c>
      <c r="M69" s="108"/>
      <c r="N69" s="91"/>
      <c r="O69" s="104"/>
      <c r="R69" s="264"/>
      <c r="S69" s="264"/>
      <c r="T69" s="264"/>
      <c r="U69" s="264"/>
      <c r="V69" s="264"/>
    </row>
    <row r="70" spans="1:22" outlineLevel="1" x14ac:dyDescent="0.25">
      <c r="A70" s="105"/>
      <c r="B70" s="108">
        <v>17</v>
      </c>
      <c r="C70" s="220">
        <f t="array" ref="C70:L70">IF(B70&lt;=$B$9,TRANSPOSE(RGGM17),)</f>
        <v>0</v>
      </c>
      <c r="D70" s="220">
        <v>0</v>
      </c>
      <c r="E70" s="220">
        <v>0</v>
      </c>
      <c r="F70" s="220">
        <v>0</v>
      </c>
      <c r="G70" s="220">
        <v>0</v>
      </c>
      <c r="H70" s="220">
        <v>0</v>
      </c>
      <c r="I70" s="220">
        <v>0</v>
      </c>
      <c r="J70" s="220">
        <v>0</v>
      </c>
      <c r="K70" s="220">
        <v>0</v>
      </c>
      <c r="L70" s="220">
        <v>0</v>
      </c>
      <c r="M70" s="108"/>
      <c r="N70" s="91"/>
      <c r="O70" s="104"/>
      <c r="R70" s="264"/>
      <c r="S70" s="264"/>
      <c r="T70" s="264"/>
      <c r="U70" s="264"/>
      <c r="V70" s="264"/>
    </row>
    <row r="71" spans="1:22" outlineLevel="1" x14ac:dyDescent="0.25">
      <c r="A71" s="105"/>
      <c r="B71" s="108">
        <v>18</v>
      </c>
      <c r="C71" s="220">
        <f t="array" ref="C71:L71">IF(B71&lt;=$B$9,TRANSPOSE(RGGM18),)</f>
        <v>0</v>
      </c>
      <c r="D71" s="220">
        <v>0</v>
      </c>
      <c r="E71" s="220">
        <v>0</v>
      </c>
      <c r="F71" s="220">
        <v>0</v>
      </c>
      <c r="G71" s="220">
        <v>0</v>
      </c>
      <c r="H71" s="220">
        <v>0</v>
      </c>
      <c r="I71" s="220">
        <v>0</v>
      </c>
      <c r="J71" s="220">
        <v>0</v>
      </c>
      <c r="K71" s="220">
        <v>0</v>
      </c>
      <c r="L71" s="220">
        <v>0</v>
      </c>
      <c r="M71" s="108"/>
      <c r="N71" s="91"/>
      <c r="O71" s="104"/>
      <c r="R71" s="264"/>
      <c r="S71" s="264"/>
      <c r="T71" s="264"/>
      <c r="U71" s="264"/>
      <c r="V71" s="264"/>
    </row>
    <row r="72" spans="1:22" outlineLevel="1" x14ac:dyDescent="0.25">
      <c r="A72" s="105"/>
      <c r="B72" s="108">
        <v>19</v>
      </c>
      <c r="C72" s="220">
        <f t="array" ref="C72:L72">IF(B72&lt;=$B$9,TRANSPOSE(RGGM19),)</f>
        <v>0</v>
      </c>
      <c r="D72" s="220">
        <v>0</v>
      </c>
      <c r="E72" s="220">
        <v>0</v>
      </c>
      <c r="F72" s="220">
        <v>0</v>
      </c>
      <c r="G72" s="220">
        <v>0</v>
      </c>
      <c r="H72" s="220">
        <v>0</v>
      </c>
      <c r="I72" s="220">
        <v>0</v>
      </c>
      <c r="J72" s="220">
        <v>0</v>
      </c>
      <c r="K72" s="220">
        <v>0</v>
      </c>
      <c r="L72" s="220">
        <v>0</v>
      </c>
      <c r="M72" s="108"/>
      <c r="N72" s="91"/>
      <c r="O72" s="104"/>
      <c r="R72" s="264"/>
      <c r="S72" s="264"/>
      <c r="T72" s="264"/>
      <c r="U72" s="264"/>
      <c r="V72" s="264"/>
    </row>
    <row r="73" spans="1:22" outlineLevel="1" x14ac:dyDescent="0.25">
      <c r="A73" s="105"/>
      <c r="B73" s="108">
        <v>20</v>
      </c>
      <c r="C73" s="220">
        <f t="array" ref="C73:L73">IF(B73&lt;=$B$9,TRANSPOSE(RGGM20),)</f>
        <v>0</v>
      </c>
      <c r="D73" s="220">
        <v>0</v>
      </c>
      <c r="E73" s="220">
        <v>0</v>
      </c>
      <c r="F73" s="220">
        <v>0</v>
      </c>
      <c r="G73" s="220">
        <v>0</v>
      </c>
      <c r="H73" s="220">
        <v>0</v>
      </c>
      <c r="I73" s="220">
        <v>0</v>
      </c>
      <c r="J73" s="220">
        <v>0</v>
      </c>
      <c r="K73" s="220">
        <v>0</v>
      </c>
      <c r="L73" s="220">
        <v>0</v>
      </c>
      <c r="M73" s="108"/>
      <c r="N73" s="91"/>
      <c r="O73" s="104"/>
      <c r="R73" s="264"/>
      <c r="S73" s="264"/>
      <c r="T73" s="264"/>
      <c r="U73" s="264"/>
      <c r="V73" s="264"/>
    </row>
    <row r="74" spans="1:22" outlineLevel="1" x14ac:dyDescent="0.25">
      <c r="A74" s="105"/>
      <c r="B74" s="113" t="s">
        <v>88</v>
      </c>
      <c r="C74" s="95">
        <f>SUM(C54:C73)/$B$9</f>
        <v>0.14303897789702077</v>
      </c>
      <c r="D74" s="95">
        <f>SUM(D54:D73)/$B$9</f>
        <v>0.44351397546113747</v>
      </c>
      <c r="E74" s="95">
        <f t="shared" ref="E74:L74" si="4">SUM(E54:E73)/$B$9</f>
        <v>0.2133725826580897</v>
      </c>
      <c r="F74" s="95">
        <f t="shared" si="4"/>
        <v>0.20007446398375195</v>
      </c>
      <c r="G74" s="95">
        <f t="shared" si="4"/>
        <v>0</v>
      </c>
      <c r="H74" s="95">
        <f t="shared" si="4"/>
        <v>0</v>
      </c>
      <c r="I74" s="95">
        <f t="shared" si="4"/>
        <v>0</v>
      </c>
      <c r="J74" s="95">
        <f t="shared" si="4"/>
        <v>0</v>
      </c>
      <c r="K74" s="95">
        <f>SUM(K54:K73)/$B$9</f>
        <v>0</v>
      </c>
      <c r="L74" s="95">
        <f t="shared" si="4"/>
        <v>0</v>
      </c>
      <c r="M74" s="261">
        <f>EXP(SUM(M75:M94)/$B$9)</f>
        <v>3.2943529628499459</v>
      </c>
      <c r="N74" s="217" t="s">
        <v>62</v>
      </c>
      <c r="O74" s="262" t="s">
        <v>93</v>
      </c>
      <c r="R74" s="86"/>
      <c r="S74" s="86"/>
      <c r="T74" s="86"/>
      <c r="U74" s="86"/>
      <c r="V74" s="86"/>
    </row>
    <row r="75" spans="1:22" outlineLevel="1" x14ac:dyDescent="0.25">
      <c r="A75" s="216" t="s">
        <v>85</v>
      </c>
      <c r="B75" s="108">
        <v>1</v>
      </c>
      <c r="C75" s="226">
        <f t="shared" ref="C75:C84" si="5">IF(AND(C54&gt;0,$B75&lt;=$B$9),-C54*LN(C54),0)</f>
        <v>0.11985361160501354</v>
      </c>
      <c r="D75" s="226">
        <f t="shared" ref="D75:L75" si="6">IF(AND(D54&gt;0,$B75&lt;=$B$9),-D54*LN(D54),0)</f>
        <v>0.28726249604076509</v>
      </c>
      <c r="E75" s="226">
        <f t="shared" si="6"/>
        <v>0.30630755970971663</v>
      </c>
      <c r="F75" s="226">
        <f t="shared" si="6"/>
        <v>0.28470153008149574</v>
      </c>
      <c r="G75" s="226">
        <f t="shared" si="6"/>
        <v>0</v>
      </c>
      <c r="H75" s="226">
        <f t="shared" si="6"/>
        <v>0</v>
      </c>
      <c r="I75" s="226">
        <f t="shared" si="6"/>
        <v>0</v>
      </c>
      <c r="J75" s="226">
        <f t="shared" si="6"/>
        <v>0</v>
      </c>
      <c r="K75" s="226">
        <f t="shared" si="6"/>
        <v>0</v>
      </c>
      <c r="L75" s="226">
        <f t="shared" si="6"/>
        <v>0</v>
      </c>
      <c r="M75" s="95">
        <f t="shared" ref="M75:M84" si="7">SUM(C75:L75)</f>
        <v>0.99812519743699091</v>
      </c>
      <c r="N75" s="91"/>
      <c r="O75" s="263">
        <f>EXP(M75)</f>
        <v>2.7131903609595547</v>
      </c>
      <c r="R75" s="265"/>
      <c r="S75" s="265"/>
      <c r="T75" s="265"/>
      <c r="U75" s="265"/>
      <c r="V75" s="265"/>
    </row>
    <row r="76" spans="1:22" outlineLevel="1" x14ac:dyDescent="0.25">
      <c r="A76" s="216" t="s">
        <v>86</v>
      </c>
      <c r="B76" s="108">
        <v>2</v>
      </c>
      <c r="C76" s="226">
        <f t="shared" si="5"/>
        <v>0.34657359027997264</v>
      </c>
      <c r="D76" s="226">
        <f t="shared" ref="D76:L76" si="8">IF(AND(D55&gt;0,$B76&lt;=$B$9),-D55*LN(D55),0)</f>
        <v>0.34657359027997264</v>
      </c>
      <c r="E76" s="226">
        <f t="shared" si="8"/>
        <v>0.34657359027997264</v>
      </c>
      <c r="F76" s="226">
        <f t="shared" si="8"/>
        <v>0.34657359027997264</v>
      </c>
      <c r="G76" s="226">
        <f t="shared" si="8"/>
        <v>0</v>
      </c>
      <c r="H76" s="226">
        <f t="shared" si="8"/>
        <v>0</v>
      </c>
      <c r="I76" s="226">
        <f t="shared" si="8"/>
        <v>0</v>
      </c>
      <c r="J76" s="226">
        <f t="shared" si="8"/>
        <v>0</v>
      </c>
      <c r="K76" s="226">
        <f t="shared" si="8"/>
        <v>0</v>
      </c>
      <c r="L76" s="226">
        <f t="shared" si="8"/>
        <v>0</v>
      </c>
      <c r="M76" s="95">
        <f t="shared" si="7"/>
        <v>1.3862943611198906</v>
      </c>
      <c r="N76" s="91"/>
      <c r="O76" s="263">
        <f t="shared" ref="O76:O94" si="9">EXP(M76)</f>
        <v>4</v>
      </c>
      <c r="R76" s="265"/>
      <c r="S76" s="265"/>
      <c r="T76" s="265"/>
      <c r="U76" s="265"/>
      <c r="V76" s="265"/>
    </row>
    <row r="77" spans="1:22" outlineLevel="1" x14ac:dyDescent="0.25">
      <c r="A77" s="105"/>
      <c r="B77" s="108">
        <v>3</v>
      </c>
      <c r="C77" s="226">
        <f t="shared" si="5"/>
        <v>0</v>
      </c>
      <c r="D77" s="226">
        <f t="shared" ref="D77:L77" si="10">IF(AND(D56&gt;0,$B77&lt;=$B$9),-D56*LN(D56),0)</f>
        <v>0</v>
      </c>
      <c r="E77" s="226">
        <f t="shared" si="10"/>
        <v>0</v>
      </c>
      <c r="F77" s="226">
        <f t="shared" si="10"/>
        <v>0</v>
      </c>
      <c r="G77" s="226">
        <f t="shared" si="10"/>
        <v>0</v>
      </c>
      <c r="H77" s="226">
        <f t="shared" si="10"/>
        <v>0</v>
      </c>
      <c r="I77" s="226">
        <f t="shared" si="10"/>
        <v>0</v>
      </c>
      <c r="J77" s="226">
        <f t="shared" si="10"/>
        <v>0</v>
      </c>
      <c r="K77" s="226">
        <f t="shared" si="10"/>
        <v>0</v>
      </c>
      <c r="L77" s="226">
        <f t="shared" si="10"/>
        <v>0</v>
      </c>
      <c r="M77" s="95">
        <f t="shared" si="7"/>
        <v>0</v>
      </c>
      <c r="N77" s="91"/>
      <c r="O77" s="263">
        <f t="shared" si="9"/>
        <v>1</v>
      </c>
      <c r="R77" s="265"/>
      <c r="S77" s="265"/>
      <c r="T77" s="265"/>
      <c r="U77" s="265"/>
      <c r="V77" s="265"/>
    </row>
    <row r="78" spans="1:22" outlineLevel="1" x14ac:dyDescent="0.25">
      <c r="A78" s="216" t="s">
        <v>87</v>
      </c>
      <c r="B78" s="108">
        <v>4</v>
      </c>
      <c r="C78" s="226">
        <f t="shared" si="5"/>
        <v>0</v>
      </c>
      <c r="D78" s="226">
        <f t="shared" ref="D78:L78" si="11">IF(AND(D57&gt;0,$B78&lt;=$B$9),-D57*LN(D57),0)</f>
        <v>0</v>
      </c>
      <c r="E78" s="226">
        <f t="shared" si="11"/>
        <v>0</v>
      </c>
      <c r="F78" s="226">
        <f t="shared" si="11"/>
        <v>0</v>
      </c>
      <c r="G78" s="226">
        <f t="shared" si="11"/>
        <v>0</v>
      </c>
      <c r="H78" s="226">
        <f t="shared" si="11"/>
        <v>0</v>
      </c>
      <c r="I78" s="226">
        <f t="shared" si="11"/>
        <v>0</v>
      </c>
      <c r="J78" s="226">
        <f t="shared" si="11"/>
        <v>0</v>
      </c>
      <c r="K78" s="226">
        <f t="shared" si="11"/>
        <v>0</v>
      </c>
      <c r="L78" s="226">
        <f t="shared" si="11"/>
        <v>0</v>
      </c>
      <c r="M78" s="95">
        <f t="shared" si="7"/>
        <v>0</v>
      </c>
      <c r="N78" s="91"/>
      <c r="O78" s="263">
        <f t="shared" si="9"/>
        <v>1</v>
      </c>
      <c r="R78" s="265"/>
      <c r="S78" s="265"/>
      <c r="T78" s="265"/>
      <c r="U78" s="265"/>
      <c r="V78" s="265"/>
    </row>
    <row r="79" spans="1:22" ht="13.8" outlineLevel="1" x14ac:dyDescent="0.25">
      <c r="A79" s="223">
        <f>EXP((-9/(B7+8)*LN(9/(B7+8))-(B7-1)*(1/(B7+8)*LN(1/(B7+8)))))</f>
        <v>2.3094010767585029</v>
      </c>
      <c r="B79" s="108">
        <v>5</v>
      </c>
      <c r="C79" s="226">
        <f t="shared" si="5"/>
        <v>0</v>
      </c>
      <c r="D79" s="226">
        <f t="shared" ref="D79:L79" si="12">IF(AND(D58&gt;0,$B79&lt;=$B$9),-D58*LN(D58),0)</f>
        <v>0</v>
      </c>
      <c r="E79" s="226">
        <f t="shared" si="12"/>
        <v>0</v>
      </c>
      <c r="F79" s="226">
        <f t="shared" si="12"/>
        <v>0</v>
      </c>
      <c r="G79" s="226">
        <f t="shared" si="12"/>
        <v>0</v>
      </c>
      <c r="H79" s="226">
        <f t="shared" si="12"/>
        <v>0</v>
      </c>
      <c r="I79" s="226">
        <f t="shared" si="12"/>
        <v>0</v>
      </c>
      <c r="J79" s="226">
        <f t="shared" si="12"/>
        <v>0</v>
      </c>
      <c r="K79" s="226">
        <f t="shared" si="12"/>
        <v>0</v>
      </c>
      <c r="L79" s="226">
        <f t="shared" si="12"/>
        <v>0</v>
      </c>
      <c r="M79" s="95">
        <f t="shared" si="7"/>
        <v>0</v>
      </c>
      <c r="N79" s="91"/>
      <c r="O79" s="263">
        <f t="shared" si="9"/>
        <v>1</v>
      </c>
      <c r="R79" s="265"/>
      <c r="S79" s="265"/>
      <c r="T79" s="265"/>
      <c r="U79" s="265"/>
      <c r="V79" s="265"/>
    </row>
    <row r="80" spans="1:22" ht="13.8" outlineLevel="1" x14ac:dyDescent="0.25">
      <c r="A80" s="223">
        <f>EXP((B7-B9)*(-1/(B7+8)*LN(1/(B7+8)))+B9*(-(B9+8)/(B7+8)/B9*LN((B9+8)/(B7+8)/B9)))</f>
        <v>3.1383851664283937</v>
      </c>
      <c r="B80" s="108">
        <v>6</v>
      </c>
      <c r="C80" s="226">
        <f t="shared" si="5"/>
        <v>0</v>
      </c>
      <c r="D80" s="226">
        <f t="shared" ref="D80:L80" si="13">IF(AND(D59&gt;0,$B80&lt;=$B$9),-D59*LN(D59),0)</f>
        <v>0</v>
      </c>
      <c r="E80" s="226">
        <f t="shared" si="13"/>
        <v>0</v>
      </c>
      <c r="F80" s="226">
        <f t="shared" si="13"/>
        <v>0</v>
      </c>
      <c r="G80" s="226">
        <f t="shared" si="13"/>
        <v>0</v>
      </c>
      <c r="H80" s="226">
        <f t="shared" si="13"/>
        <v>0</v>
      </c>
      <c r="I80" s="226">
        <f t="shared" si="13"/>
        <v>0</v>
      </c>
      <c r="J80" s="226">
        <f t="shared" si="13"/>
        <v>0</v>
      </c>
      <c r="K80" s="226">
        <f t="shared" si="13"/>
        <v>0</v>
      </c>
      <c r="L80" s="226">
        <f t="shared" si="13"/>
        <v>0</v>
      </c>
      <c r="M80" s="95">
        <f t="shared" si="7"/>
        <v>0</v>
      </c>
      <c r="N80" s="91"/>
      <c r="O80" s="263">
        <f t="shared" si="9"/>
        <v>1</v>
      </c>
      <c r="R80" s="265"/>
      <c r="S80" s="265"/>
      <c r="T80" s="265"/>
      <c r="U80" s="265"/>
      <c r="V80" s="265"/>
    </row>
    <row r="81" spans="1:22" ht="13.8" outlineLevel="1" x14ac:dyDescent="0.25">
      <c r="A81" s="218">
        <f>A80/A79</f>
        <v>1.3589606404936212</v>
      </c>
      <c r="B81" s="108">
        <v>7</v>
      </c>
      <c r="C81" s="226">
        <f t="shared" si="5"/>
        <v>0</v>
      </c>
      <c r="D81" s="226">
        <f t="shared" ref="D81:L81" si="14">IF(AND(D60&gt;0,$B81&lt;=$B$9),-D60*LN(D60),0)</f>
        <v>0</v>
      </c>
      <c r="E81" s="226">
        <f t="shared" si="14"/>
        <v>0</v>
      </c>
      <c r="F81" s="226">
        <f t="shared" si="14"/>
        <v>0</v>
      </c>
      <c r="G81" s="226">
        <f t="shared" si="14"/>
        <v>0</v>
      </c>
      <c r="H81" s="226">
        <f t="shared" si="14"/>
        <v>0</v>
      </c>
      <c r="I81" s="226">
        <f t="shared" si="14"/>
        <v>0</v>
      </c>
      <c r="J81" s="226">
        <f t="shared" si="14"/>
        <v>0</v>
      </c>
      <c r="K81" s="226">
        <f t="shared" si="14"/>
        <v>0</v>
      </c>
      <c r="L81" s="226">
        <f t="shared" si="14"/>
        <v>0</v>
      </c>
      <c r="M81" s="95">
        <f t="shared" si="7"/>
        <v>0</v>
      </c>
      <c r="N81" s="91"/>
      <c r="O81" s="263">
        <f t="shared" si="9"/>
        <v>1</v>
      </c>
      <c r="R81" s="265"/>
      <c r="S81" s="265"/>
      <c r="T81" s="265"/>
      <c r="U81" s="265"/>
      <c r="V81" s="265"/>
    </row>
    <row r="82" spans="1:22" outlineLevel="1" x14ac:dyDescent="0.25">
      <c r="A82" s="105"/>
      <c r="B82" s="108">
        <v>8</v>
      </c>
      <c r="C82" s="226">
        <f t="shared" si="5"/>
        <v>0</v>
      </c>
      <c r="D82" s="226">
        <f t="shared" ref="D82:L82" si="15">IF(AND(D61&gt;0,$B82&lt;=$B$9),-D61*LN(D61),0)</f>
        <v>0</v>
      </c>
      <c r="E82" s="226">
        <f t="shared" si="15"/>
        <v>0</v>
      </c>
      <c r="F82" s="226">
        <f t="shared" si="15"/>
        <v>0</v>
      </c>
      <c r="G82" s="226">
        <f t="shared" si="15"/>
        <v>0</v>
      </c>
      <c r="H82" s="226">
        <f t="shared" si="15"/>
        <v>0</v>
      </c>
      <c r="I82" s="226">
        <f t="shared" si="15"/>
        <v>0</v>
      </c>
      <c r="J82" s="226">
        <f t="shared" si="15"/>
        <v>0</v>
      </c>
      <c r="K82" s="226">
        <f t="shared" si="15"/>
        <v>0</v>
      </c>
      <c r="L82" s="226">
        <f t="shared" si="15"/>
        <v>0</v>
      </c>
      <c r="M82" s="95">
        <f t="shared" si="7"/>
        <v>0</v>
      </c>
      <c r="N82" s="91"/>
      <c r="O82" s="263">
        <f t="shared" si="9"/>
        <v>1</v>
      </c>
      <c r="R82" s="265"/>
      <c r="S82" s="265"/>
      <c r="T82" s="265"/>
      <c r="U82" s="265"/>
      <c r="V82" s="265"/>
    </row>
    <row r="83" spans="1:22" outlineLevel="1" x14ac:dyDescent="0.25">
      <c r="A83" s="105"/>
      <c r="B83" s="108">
        <v>9</v>
      </c>
      <c r="C83" s="226">
        <f t="shared" si="5"/>
        <v>0</v>
      </c>
      <c r="D83" s="226">
        <f t="shared" ref="D83:L83" si="16">IF(AND(D62&gt;0,$B83&lt;=$B$9),-D62*LN(D62),0)</f>
        <v>0</v>
      </c>
      <c r="E83" s="226">
        <f t="shared" si="16"/>
        <v>0</v>
      </c>
      <c r="F83" s="226">
        <f t="shared" si="16"/>
        <v>0</v>
      </c>
      <c r="G83" s="226">
        <f t="shared" si="16"/>
        <v>0</v>
      </c>
      <c r="H83" s="226">
        <f t="shared" si="16"/>
        <v>0</v>
      </c>
      <c r="I83" s="226">
        <f t="shared" si="16"/>
        <v>0</v>
      </c>
      <c r="J83" s="226">
        <f t="shared" si="16"/>
        <v>0</v>
      </c>
      <c r="K83" s="226">
        <f t="shared" si="16"/>
        <v>0</v>
      </c>
      <c r="L83" s="226">
        <f t="shared" si="16"/>
        <v>0</v>
      </c>
      <c r="M83" s="95">
        <f t="shared" si="7"/>
        <v>0</v>
      </c>
      <c r="N83" s="91"/>
      <c r="O83" s="263">
        <f t="shared" si="9"/>
        <v>1</v>
      </c>
      <c r="R83" s="265"/>
      <c r="S83" s="265"/>
      <c r="T83" s="265"/>
      <c r="U83" s="265"/>
      <c r="V83" s="265"/>
    </row>
    <row r="84" spans="1:22" outlineLevel="1" x14ac:dyDescent="0.25">
      <c r="A84" s="105"/>
      <c r="B84" s="108">
        <v>10</v>
      </c>
      <c r="C84" s="226">
        <f t="shared" si="5"/>
        <v>0</v>
      </c>
      <c r="D84" s="226">
        <f t="shared" ref="D84:L84" si="17">IF(AND(D63&gt;0,$B84&lt;=$B$9),-D63*LN(D63),0)</f>
        <v>0</v>
      </c>
      <c r="E84" s="226">
        <f t="shared" si="17"/>
        <v>0</v>
      </c>
      <c r="F84" s="226">
        <f t="shared" si="17"/>
        <v>0</v>
      </c>
      <c r="G84" s="226">
        <f t="shared" si="17"/>
        <v>0</v>
      </c>
      <c r="H84" s="226">
        <f t="shared" si="17"/>
        <v>0</v>
      </c>
      <c r="I84" s="226">
        <f t="shared" si="17"/>
        <v>0</v>
      </c>
      <c r="J84" s="226">
        <f t="shared" si="17"/>
        <v>0</v>
      </c>
      <c r="K84" s="226">
        <f t="shared" si="17"/>
        <v>0</v>
      </c>
      <c r="L84" s="226">
        <f t="shared" si="17"/>
        <v>0</v>
      </c>
      <c r="M84" s="95">
        <f t="shared" si="7"/>
        <v>0</v>
      </c>
      <c r="N84" s="91"/>
      <c r="O84" s="263">
        <f t="shared" si="9"/>
        <v>1</v>
      </c>
      <c r="R84" s="265"/>
      <c r="S84" s="265"/>
      <c r="T84" s="265"/>
      <c r="U84" s="265"/>
      <c r="V84" s="265"/>
    </row>
    <row r="85" spans="1:22" outlineLevel="1" x14ac:dyDescent="0.25">
      <c r="A85" s="105"/>
      <c r="B85" s="108">
        <v>11</v>
      </c>
      <c r="C85" s="226">
        <f t="shared" ref="C85:L85" si="18">IF(AND(C64&gt;0,$B85&lt;=$B$9),-C64*LN(C64),0)</f>
        <v>0</v>
      </c>
      <c r="D85" s="226">
        <f t="shared" si="18"/>
        <v>0</v>
      </c>
      <c r="E85" s="226">
        <f t="shared" si="18"/>
        <v>0</v>
      </c>
      <c r="F85" s="226">
        <f t="shared" si="18"/>
        <v>0</v>
      </c>
      <c r="G85" s="226">
        <f t="shared" si="18"/>
        <v>0</v>
      </c>
      <c r="H85" s="226">
        <f t="shared" si="18"/>
        <v>0</v>
      </c>
      <c r="I85" s="226">
        <f t="shared" si="18"/>
        <v>0</v>
      </c>
      <c r="J85" s="226">
        <f t="shared" si="18"/>
        <v>0</v>
      </c>
      <c r="K85" s="226">
        <f t="shared" si="18"/>
        <v>0</v>
      </c>
      <c r="L85" s="226">
        <f t="shared" si="18"/>
        <v>0</v>
      </c>
      <c r="M85" s="95">
        <f t="shared" ref="M85:M94" si="19">SUM(C85:L85)</f>
        <v>0</v>
      </c>
      <c r="N85" s="91"/>
      <c r="O85" s="263">
        <f t="shared" si="9"/>
        <v>1</v>
      </c>
      <c r="R85" s="265"/>
      <c r="S85" s="265"/>
      <c r="T85" s="265"/>
      <c r="U85" s="265"/>
      <c r="V85" s="265"/>
    </row>
    <row r="86" spans="1:22" outlineLevel="1" x14ac:dyDescent="0.25">
      <c r="A86" s="105"/>
      <c r="B86" s="108">
        <v>12</v>
      </c>
      <c r="C86" s="226">
        <f t="shared" ref="C86:L86" si="20">IF(AND(C65&gt;0,$B86&lt;=$B$9),-C65*LN(C65),0)</f>
        <v>0</v>
      </c>
      <c r="D86" s="226">
        <f t="shared" si="20"/>
        <v>0</v>
      </c>
      <c r="E86" s="226">
        <f t="shared" si="20"/>
        <v>0</v>
      </c>
      <c r="F86" s="226">
        <f t="shared" si="20"/>
        <v>0</v>
      </c>
      <c r="G86" s="226">
        <f t="shared" si="20"/>
        <v>0</v>
      </c>
      <c r="H86" s="226">
        <f t="shared" si="20"/>
        <v>0</v>
      </c>
      <c r="I86" s="226">
        <f t="shared" si="20"/>
        <v>0</v>
      </c>
      <c r="J86" s="226">
        <f t="shared" si="20"/>
        <v>0</v>
      </c>
      <c r="K86" s="226">
        <f t="shared" si="20"/>
        <v>0</v>
      </c>
      <c r="L86" s="226">
        <f t="shared" si="20"/>
        <v>0</v>
      </c>
      <c r="M86" s="95">
        <f t="shared" si="19"/>
        <v>0</v>
      </c>
      <c r="N86" s="91"/>
      <c r="O86" s="263">
        <f t="shared" si="9"/>
        <v>1</v>
      </c>
      <c r="R86" s="265"/>
      <c r="S86" s="265"/>
      <c r="T86" s="265"/>
      <c r="U86" s="265"/>
      <c r="V86" s="265"/>
    </row>
    <row r="87" spans="1:22" outlineLevel="1" x14ac:dyDescent="0.25">
      <c r="A87" s="105"/>
      <c r="B87" s="108">
        <v>13</v>
      </c>
      <c r="C87" s="226">
        <f t="shared" ref="C87:L87" si="21">IF(AND(C66&gt;0,$B87&lt;=$B$9),-C66*LN(C66),0)</f>
        <v>0</v>
      </c>
      <c r="D87" s="226">
        <f t="shared" si="21"/>
        <v>0</v>
      </c>
      <c r="E87" s="226">
        <f t="shared" si="21"/>
        <v>0</v>
      </c>
      <c r="F87" s="226">
        <f t="shared" si="21"/>
        <v>0</v>
      </c>
      <c r="G87" s="226">
        <f t="shared" si="21"/>
        <v>0</v>
      </c>
      <c r="H87" s="226">
        <f t="shared" si="21"/>
        <v>0</v>
      </c>
      <c r="I87" s="226">
        <f t="shared" si="21"/>
        <v>0</v>
      </c>
      <c r="J87" s="226">
        <f t="shared" si="21"/>
        <v>0</v>
      </c>
      <c r="K87" s="226">
        <f t="shared" si="21"/>
        <v>0</v>
      </c>
      <c r="L87" s="226">
        <f t="shared" si="21"/>
        <v>0</v>
      </c>
      <c r="M87" s="95">
        <f t="shared" si="19"/>
        <v>0</v>
      </c>
      <c r="N87" s="91"/>
      <c r="O87" s="263">
        <f t="shared" si="9"/>
        <v>1</v>
      </c>
      <c r="R87" s="265"/>
      <c r="S87" s="265"/>
      <c r="T87" s="265"/>
      <c r="U87" s="265"/>
      <c r="V87" s="265"/>
    </row>
    <row r="88" spans="1:22" outlineLevel="1" x14ac:dyDescent="0.25">
      <c r="A88" s="105"/>
      <c r="B88" s="108">
        <v>14</v>
      </c>
      <c r="C88" s="226">
        <f t="shared" ref="C88:L88" si="22">IF(AND(C67&gt;0,$B88&lt;=$B$9),-C67*LN(C67),0)</f>
        <v>0</v>
      </c>
      <c r="D88" s="226">
        <f t="shared" si="22"/>
        <v>0</v>
      </c>
      <c r="E88" s="226">
        <f t="shared" si="22"/>
        <v>0</v>
      </c>
      <c r="F88" s="226">
        <f t="shared" si="22"/>
        <v>0</v>
      </c>
      <c r="G88" s="226">
        <f t="shared" si="22"/>
        <v>0</v>
      </c>
      <c r="H88" s="226">
        <f t="shared" si="22"/>
        <v>0</v>
      </c>
      <c r="I88" s="226">
        <f t="shared" si="22"/>
        <v>0</v>
      </c>
      <c r="J88" s="226">
        <f t="shared" si="22"/>
        <v>0</v>
      </c>
      <c r="K88" s="226">
        <f t="shared" si="22"/>
        <v>0</v>
      </c>
      <c r="L88" s="226">
        <f t="shared" si="22"/>
        <v>0</v>
      </c>
      <c r="M88" s="95">
        <f t="shared" si="19"/>
        <v>0</v>
      </c>
      <c r="N88" s="91"/>
      <c r="O88" s="263">
        <f t="shared" si="9"/>
        <v>1</v>
      </c>
      <c r="R88" s="265"/>
      <c r="S88" s="265"/>
      <c r="T88" s="265"/>
      <c r="U88" s="265"/>
      <c r="V88" s="265"/>
    </row>
    <row r="89" spans="1:22" outlineLevel="1" x14ac:dyDescent="0.25">
      <c r="A89" s="105"/>
      <c r="B89" s="108">
        <v>15</v>
      </c>
      <c r="C89" s="226">
        <f t="shared" ref="C89:L89" si="23">IF(AND(C68&gt;0,$B89&lt;=$B$9),-C68*LN(C68),0)</f>
        <v>0</v>
      </c>
      <c r="D89" s="226">
        <f t="shared" si="23"/>
        <v>0</v>
      </c>
      <c r="E89" s="226">
        <f t="shared" si="23"/>
        <v>0</v>
      </c>
      <c r="F89" s="226">
        <f t="shared" si="23"/>
        <v>0</v>
      </c>
      <c r="G89" s="226">
        <f t="shared" si="23"/>
        <v>0</v>
      </c>
      <c r="H89" s="226">
        <f t="shared" si="23"/>
        <v>0</v>
      </c>
      <c r="I89" s="226">
        <f t="shared" si="23"/>
        <v>0</v>
      </c>
      <c r="J89" s="226">
        <f t="shared" si="23"/>
        <v>0</v>
      </c>
      <c r="K89" s="226">
        <f t="shared" si="23"/>
        <v>0</v>
      </c>
      <c r="L89" s="226">
        <f t="shared" si="23"/>
        <v>0</v>
      </c>
      <c r="M89" s="95">
        <f t="shared" si="19"/>
        <v>0</v>
      </c>
      <c r="N89" s="91"/>
      <c r="O89" s="263">
        <f t="shared" si="9"/>
        <v>1</v>
      </c>
      <c r="R89" s="265"/>
      <c r="S89" s="265"/>
      <c r="T89" s="265"/>
      <c r="U89" s="265"/>
      <c r="V89" s="265"/>
    </row>
    <row r="90" spans="1:22" outlineLevel="1" x14ac:dyDescent="0.25">
      <c r="A90" s="105"/>
      <c r="B90" s="108">
        <v>16</v>
      </c>
      <c r="C90" s="226">
        <f t="shared" ref="C90:L90" si="24">IF(AND(C69&gt;0,$B90&lt;=$B$9),-C69*LN(C69),0)</f>
        <v>0</v>
      </c>
      <c r="D90" s="226">
        <f t="shared" si="24"/>
        <v>0</v>
      </c>
      <c r="E90" s="226">
        <f t="shared" si="24"/>
        <v>0</v>
      </c>
      <c r="F90" s="226">
        <f t="shared" si="24"/>
        <v>0</v>
      </c>
      <c r="G90" s="226">
        <f t="shared" si="24"/>
        <v>0</v>
      </c>
      <c r="H90" s="226">
        <f t="shared" si="24"/>
        <v>0</v>
      </c>
      <c r="I90" s="226">
        <f t="shared" si="24"/>
        <v>0</v>
      </c>
      <c r="J90" s="226">
        <f t="shared" si="24"/>
        <v>0</v>
      </c>
      <c r="K90" s="226">
        <f t="shared" si="24"/>
        <v>0</v>
      </c>
      <c r="L90" s="226">
        <f t="shared" si="24"/>
        <v>0</v>
      </c>
      <c r="M90" s="95">
        <f t="shared" si="19"/>
        <v>0</v>
      </c>
      <c r="N90" s="91"/>
      <c r="O90" s="263">
        <f t="shared" si="9"/>
        <v>1</v>
      </c>
      <c r="R90" s="265"/>
      <c r="S90" s="265"/>
      <c r="T90" s="265"/>
      <c r="U90" s="265"/>
      <c r="V90" s="265"/>
    </row>
    <row r="91" spans="1:22" outlineLevel="1" x14ac:dyDescent="0.25">
      <c r="A91" s="105"/>
      <c r="B91" s="108">
        <v>17</v>
      </c>
      <c r="C91" s="226">
        <f t="shared" ref="C91:L91" si="25">IF(AND(C70&gt;0,$B91&lt;=$B$9),-C70*LN(C70),0)</f>
        <v>0</v>
      </c>
      <c r="D91" s="226">
        <f t="shared" si="25"/>
        <v>0</v>
      </c>
      <c r="E91" s="226">
        <f t="shared" si="25"/>
        <v>0</v>
      </c>
      <c r="F91" s="226">
        <f t="shared" si="25"/>
        <v>0</v>
      </c>
      <c r="G91" s="226">
        <f t="shared" si="25"/>
        <v>0</v>
      </c>
      <c r="H91" s="226">
        <f t="shared" si="25"/>
        <v>0</v>
      </c>
      <c r="I91" s="226">
        <f t="shared" si="25"/>
        <v>0</v>
      </c>
      <c r="J91" s="226">
        <f t="shared" si="25"/>
        <v>0</v>
      </c>
      <c r="K91" s="226">
        <f t="shared" si="25"/>
        <v>0</v>
      </c>
      <c r="L91" s="226">
        <f t="shared" si="25"/>
        <v>0</v>
      </c>
      <c r="M91" s="95">
        <f t="shared" si="19"/>
        <v>0</v>
      </c>
      <c r="N91" s="91"/>
      <c r="O91" s="263">
        <f t="shared" si="9"/>
        <v>1</v>
      </c>
      <c r="R91" s="265"/>
      <c r="S91" s="265"/>
      <c r="T91" s="265"/>
      <c r="U91" s="265"/>
      <c r="V91" s="265"/>
    </row>
    <row r="92" spans="1:22" outlineLevel="1" x14ac:dyDescent="0.25">
      <c r="A92" s="105"/>
      <c r="B92" s="108">
        <v>18</v>
      </c>
      <c r="C92" s="226">
        <f t="shared" ref="C92:L92" si="26">IF(AND(C71&gt;0,$B92&lt;=$B$9),-C71*LN(C71),0)</f>
        <v>0</v>
      </c>
      <c r="D92" s="226">
        <f t="shared" si="26"/>
        <v>0</v>
      </c>
      <c r="E92" s="226">
        <f t="shared" si="26"/>
        <v>0</v>
      </c>
      <c r="F92" s="226">
        <f t="shared" si="26"/>
        <v>0</v>
      </c>
      <c r="G92" s="226">
        <f t="shared" si="26"/>
        <v>0</v>
      </c>
      <c r="H92" s="226">
        <f t="shared" si="26"/>
        <v>0</v>
      </c>
      <c r="I92" s="226">
        <f t="shared" si="26"/>
        <v>0</v>
      </c>
      <c r="J92" s="226">
        <f t="shared" si="26"/>
        <v>0</v>
      </c>
      <c r="K92" s="226">
        <f t="shared" si="26"/>
        <v>0</v>
      </c>
      <c r="L92" s="226">
        <f t="shared" si="26"/>
        <v>0</v>
      </c>
      <c r="M92" s="95">
        <f t="shared" si="19"/>
        <v>0</v>
      </c>
      <c r="N92" s="91"/>
      <c r="O92" s="263">
        <f t="shared" si="9"/>
        <v>1</v>
      </c>
      <c r="R92" s="265"/>
      <c r="S92" s="265"/>
      <c r="T92" s="265"/>
      <c r="U92" s="265"/>
      <c r="V92" s="265"/>
    </row>
    <row r="93" spans="1:22" outlineLevel="1" x14ac:dyDescent="0.25">
      <c r="A93" s="105"/>
      <c r="B93" s="108">
        <v>19</v>
      </c>
      <c r="C93" s="226">
        <f t="shared" ref="C93:L93" si="27">IF(AND(C72&gt;0,$B93&lt;=$B$9),-C72*LN(C72),0)</f>
        <v>0</v>
      </c>
      <c r="D93" s="226">
        <f t="shared" si="27"/>
        <v>0</v>
      </c>
      <c r="E93" s="226">
        <f t="shared" si="27"/>
        <v>0</v>
      </c>
      <c r="F93" s="226">
        <f t="shared" si="27"/>
        <v>0</v>
      </c>
      <c r="G93" s="226">
        <f t="shared" si="27"/>
        <v>0</v>
      </c>
      <c r="H93" s="226">
        <f t="shared" si="27"/>
        <v>0</v>
      </c>
      <c r="I93" s="226">
        <f t="shared" si="27"/>
        <v>0</v>
      </c>
      <c r="J93" s="226">
        <f t="shared" si="27"/>
        <v>0</v>
      </c>
      <c r="K93" s="226">
        <f t="shared" si="27"/>
        <v>0</v>
      </c>
      <c r="L93" s="226">
        <f t="shared" si="27"/>
        <v>0</v>
      </c>
      <c r="M93" s="95">
        <f t="shared" si="19"/>
        <v>0</v>
      </c>
      <c r="N93" s="91"/>
      <c r="O93" s="263">
        <f t="shared" si="9"/>
        <v>1</v>
      </c>
      <c r="R93" s="265"/>
      <c r="S93" s="265"/>
      <c r="T93" s="265"/>
      <c r="U93" s="265"/>
      <c r="V93" s="265"/>
    </row>
    <row r="94" spans="1:22" outlineLevel="1" x14ac:dyDescent="0.25">
      <c r="A94" s="105"/>
      <c r="B94" s="108">
        <v>20</v>
      </c>
      <c r="C94" s="226">
        <f t="shared" ref="C94:L94" si="28">IF(AND(C73&gt;0,$B94&lt;=$B$9),-C73*LN(C73),0)</f>
        <v>0</v>
      </c>
      <c r="D94" s="226">
        <f t="shared" si="28"/>
        <v>0</v>
      </c>
      <c r="E94" s="226">
        <f t="shared" si="28"/>
        <v>0</v>
      </c>
      <c r="F94" s="226">
        <f t="shared" si="28"/>
        <v>0</v>
      </c>
      <c r="G94" s="226">
        <f t="shared" si="28"/>
        <v>0</v>
      </c>
      <c r="H94" s="226">
        <f t="shared" si="28"/>
        <v>0</v>
      </c>
      <c r="I94" s="226">
        <f t="shared" si="28"/>
        <v>0</v>
      </c>
      <c r="J94" s="226">
        <f t="shared" si="28"/>
        <v>0</v>
      </c>
      <c r="K94" s="226">
        <f t="shared" si="28"/>
        <v>0</v>
      </c>
      <c r="L94" s="226">
        <f t="shared" si="28"/>
        <v>0</v>
      </c>
      <c r="M94" s="95">
        <f t="shared" si="19"/>
        <v>0</v>
      </c>
      <c r="N94" s="91"/>
      <c r="O94" s="263">
        <f t="shared" si="9"/>
        <v>1</v>
      </c>
      <c r="R94" s="265"/>
      <c r="S94" s="265"/>
      <c r="T94" s="265"/>
      <c r="U94" s="265"/>
      <c r="V94" s="265"/>
    </row>
    <row r="95" spans="1:22" outlineLevel="1" x14ac:dyDescent="0.25">
      <c r="A95" s="105"/>
      <c r="B95" s="229" t="s">
        <v>92</v>
      </c>
      <c r="C95" s="108">
        <f>IF(C74&gt;0,-C74*LN(C74),0)</f>
        <v>0.27815904808556574</v>
      </c>
      <c r="D95" s="108">
        <f t="shared" ref="D95:L95" si="29">IF(D74&gt;0,-D74*LN(D74),0)</f>
        <v>0.36058837832445984</v>
      </c>
      <c r="E95" s="108">
        <f t="shared" si="29"/>
        <v>0.32959992013274708</v>
      </c>
      <c r="F95" s="108">
        <f t="shared" si="29"/>
        <v>0.32193294980113729</v>
      </c>
      <c r="G95" s="108">
        <f t="shared" si="29"/>
        <v>0</v>
      </c>
      <c r="H95" s="108">
        <f t="shared" si="29"/>
        <v>0</v>
      </c>
      <c r="I95" s="108">
        <f t="shared" si="29"/>
        <v>0</v>
      </c>
      <c r="J95" s="108">
        <f t="shared" si="29"/>
        <v>0</v>
      </c>
      <c r="K95" s="108">
        <f t="shared" si="29"/>
        <v>0</v>
      </c>
      <c r="L95" s="108">
        <f t="shared" si="29"/>
        <v>0</v>
      </c>
      <c r="M95" s="260">
        <f>EXP(SUM(C95:L95))</f>
        <v>3.6338049552627538</v>
      </c>
      <c r="N95" s="217" t="s">
        <v>81</v>
      </c>
      <c r="O95" s="104"/>
      <c r="R95" s="221"/>
      <c r="S95" s="221"/>
      <c r="T95" s="221"/>
      <c r="U95" s="221"/>
      <c r="V95" s="221"/>
    </row>
    <row r="96" spans="1:22" outlineLevel="1" x14ac:dyDescent="0.25">
      <c r="A96" s="219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8"/>
    </row>
  </sheetData>
  <sheetProtection selectLockedCells="1"/>
  <mergeCells count="30">
    <mergeCell ref="F26:N26"/>
    <mergeCell ref="F27:N27"/>
    <mergeCell ref="F28:N28"/>
    <mergeCell ref="F29:N29"/>
    <mergeCell ref="A3:A4"/>
    <mergeCell ref="B2:O4"/>
    <mergeCell ref="C26:E26"/>
    <mergeCell ref="C27:E27"/>
    <mergeCell ref="C28:E28"/>
    <mergeCell ref="F21:N21"/>
    <mergeCell ref="F22:N22"/>
    <mergeCell ref="F23:N23"/>
    <mergeCell ref="F24:N24"/>
    <mergeCell ref="F25:N25"/>
    <mergeCell ref="M38:O38"/>
    <mergeCell ref="B7:C7"/>
    <mergeCell ref="B11:C11"/>
    <mergeCell ref="B9:C9"/>
    <mergeCell ref="B17:D17"/>
    <mergeCell ref="L32:M32"/>
    <mergeCell ref="B19:E19"/>
    <mergeCell ref="L11:O11"/>
    <mergeCell ref="C20:E20"/>
    <mergeCell ref="C21:E21"/>
    <mergeCell ref="C22:E22"/>
    <mergeCell ref="C23:E23"/>
    <mergeCell ref="C24:E24"/>
    <mergeCell ref="C25:E25"/>
    <mergeCell ref="C29:E29"/>
    <mergeCell ref="F20:N20"/>
  </mergeCells>
  <phoneticPr fontId="3" type="noConversion"/>
  <conditionalFormatting sqref="B2">
    <cfRule type="expression" dxfId="409" priority="107">
      <formula>ISBLANK($B$2)</formula>
    </cfRule>
  </conditionalFormatting>
  <conditionalFormatting sqref="B17:D17">
    <cfRule type="expression" dxfId="408" priority="55">
      <formula>ISBLANK($B$17)</formula>
    </cfRule>
  </conditionalFormatting>
  <conditionalFormatting sqref="C20:C29">
    <cfRule type="expression" dxfId="407" priority="1">
      <formula>ISBLANK($C20)</formula>
    </cfRule>
  </conditionalFormatting>
  <conditionalFormatting sqref="C38:L38 A40:A49">
    <cfRule type="cellIs" dxfId="406" priority="106" stopIfTrue="1" operator="equal">
      <formula>"n/a"</formula>
    </cfRule>
  </conditionalFormatting>
  <conditionalFormatting sqref="C40:L49 C54:L73 R54:V73 C75:L94 R75:V94">
    <cfRule type="cellIs" dxfId="405" priority="50" operator="equal">
      <formula>0</formula>
    </cfRule>
  </conditionalFormatting>
  <conditionalFormatting sqref="F20:F29">
    <cfRule type="expression" dxfId="404" priority="6">
      <formula>ISBLANK($C20)</formula>
    </cfRule>
  </conditionalFormatting>
  <conditionalFormatting sqref="I34">
    <cfRule type="cellIs" dxfId="403" priority="51" stopIfTrue="1" operator="greaterThan">
      <formula>$G$34</formula>
    </cfRule>
  </conditionalFormatting>
  <conditionalFormatting sqref="K17">
    <cfRule type="cellIs" dxfId="402" priority="26" operator="greaterThan">
      <formula>11</formula>
    </cfRule>
  </conditionalFormatting>
  <conditionalFormatting sqref="L32">
    <cfRule type="cellIs" dxfId="401" priority="92" stopIfTrue="1" operator="equal">
      <formula>0</formula>
    </cfRule>
  </conditionalFormatting>
  <conditionalFormatting sqref="M34">
    <cfRule type="expression" dxfId="400" priority="52" stopIfTrue="1">
      <formula>$M$34&gt;$K$9</formula>
    </cfRule>
  </conditionalFormatting>
  <conditionalFormatting sqref="O20:O25 O27:O29">
    <cfRule type="dataBar" priority="2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{E86E2357-AECA-4EF7-B05B-13402F4E1532}</x14:id>
        </ext>
      </extLst>
    </cfRule>
  </conditionalFormatting>
  <conditionalFormatting sqref="O20:O29">
    <cfRule type="cellIs" dxfId="399" priority="8" operator="lessThan">
      <formula>0.001</formula>
    </cfRule>
  </conditionalFormatting>
  <conditionalFormatting sqref="O26">
    <cfRule type="dataBar" priority="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{BA9A945F-AECD-43FB-A1D0-6ABD3B5B041C}</x14:id>
        </ext>
      </extLst>
    </cfRule>
  </conditionalFormatting>
  <conditionalFormatting sqref="O40:O49">
    <cfRule type="cellIs" dxfId="398" priority="105" stopIfTrue="1" operator="equal">
      <formula>0</formula>
    </cfRule>
  </conditionalFormatting>
  <conditionalFormatting sqref="O75:O94">
    <cfRule type="dataBar" priority="4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{FA64584A-58BA-4519-9B9A-52E1CC5EAA34}</x14:id>
        </ext>
      </extLst>
    </cfRule>
  </conditionalFormatting>
  <conditionalFormatting sqref="P20:P25 P27:P29">
    <cfRule type="colorScale" priority="53">
      <colorScale>
        <cfvo type="min"/>
        <cfvo type="max"/>
        <color rgb="FF63BE7B"/>
        <color rgb="FFFCFCFF"/>
      </colorScale>
    </cfRule>
  </conditionalFormatting>
  <conditionalFormatting sqref="P26">
    <cfRule type="colorScale" priority="14">
      <colorScale>
        <cfvo type="min"/>
        <cfvo type="max"/>
        <color rgb="FF63BE7B"/>
        <color rgb="FFFCFCFF"/>
      </colorScale>
    </cfRule>
  </conditionalFormatting>
  <dataValidations count="6">
    <dataValidation type="whole" allowBlank="1" showInputMessage="1" showErrorMessage="1" promptTitle="sel. participant" prompt="0 - 20_x000a_0 = consolidated" sqref="B11:C11" xr:uid="{00000000-0002-0000-0000-000000000000}">
      <formula1>0</formula1>
      <formula2>B9</formula2>
    </dataValidation>
    <dataValidation type="whole" allowBlank="1" showInputMessage="1" showErrorMessage="1" promptTitle="Scale" prompt="1 - Linear (Saaty)_x000a_2 - Log_x000a_3 - Sqrt_x000a_4 - InvLin_x000a_5 - Balanced_x000a_6 - Power_x000a_7 - Geom" sqref="K7" xr:uid="{00000000-0002-0000-0000-000001000000}">
      <formula1>1</formula1>
      <formula2>7</formula2>
    </dataValidation>
    <dataValidation type="decimal" allowBlank="1" showInputMessage="1" showErrorMessage="1" promptTitle="Consistency acceptance" prompt="range 0 - 1 (0.1 Saaty)" sqref="K9" xr:uid="{00000000-0002-0000-0000-000002000000}">
      <formula1>0.001</formula1>
      <formula2>1</formula2>
    </dataValidation>
    <dataValidation type="whole" allowBlank="1" showInputMessage="1" showErrorMessage="1" sqref="C8" xr:uid="{00000000-0002-0000-0000-000003000000}">
      <formula1>3</formula1>
      <formula2>8</formula2>
    </dataValidation>
    <dataValidation type="whole" allowBlank="1" showInputMessage="1" showErrorMessage="1" promptTitle="No of participants" prompt="1 to 20" sqref="B9:C9" xr:uid="{00000000-0002-0000-0000-000004000000}">
      <formula1>1</formula1>
      <formula2>20</formula2>
    </dataValidation>
    <dataValidation type="whole" allowBlank="1" showInputMessage="1" showErrorMessage="1" promptTitle="No of Criteria" prompt="2 to 10" sqref="B7:C7" xr:uid="{00000000-0002-0000-0000-000005000000}">
      <formula1>2</formula1>
      <formula2>10</formula2>
    </dataValidation>
  </dataValidations>
  <pageMargins left="0.98425196850393704" right="0.74803149606299202" top="0.98425196850393704" bottom="0.78740157480314998" header="0.511811023622047" footer="0.511811023622047"/>
  <pageSetup paperSize="9" orientation="portrait" r:id="rId1"/>
  <headerFooter alignWithMargins="0">
    <oddHeader>&amp;Lhttp://bpmsg.com&amp;CAHP&amp;R&amp;D</oddHeader>
    <oddFooter>&amp;Lby K. Goepel&amp;R&amp;F-&amp;A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86E2357-AECA-4EF7-B05B-13402F4E153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O20:O25 O27:O29</xm:sqref>
        </x14:conditionalFormatting>
        <x14:conditionalFormatting xmlns:xm="http://schemas.microsoft.com/office/excel/2006/main">
          <x14:cfRule type="dataBar" id="{BA9A945F-AECD-43FB-A1D0-6ABD3B5B041C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O26</xm:sqref>
        </x14:conditionalFormatting>
        <x14:conditionalFormatting xmlns:xm="http://schemas.microsoft.com/office/excel/2006/main">
          <x14:cfRule type="dataBar" id="{FA64584A-58BA-4519-9B9A-52E1CC5EAA34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O75:O94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9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107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5">
        <v>6</v>
      </c>
      <c r="C47" s="66">
        <v>8</v>
      </c>
      <c r="D47" s="129" t="str">
        <f t="shared" si="6"/>
        <v/>
      </c>
      <c r="E47" s="130"/>
      <c r="F47" s="130"/>
      <c r="G47" s="60"/>
      <c r="H47" s="359" t="str">
        <f t="shared" si="2"/>
        <v/>
      </c>
      <c r="I47" s="358"/>
      <c r="J47" s="358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9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246" priority="12">
      <formula>ISBLANK($B$17)</formula>
    </cfRule>
  </conditionalFormatting>
  <conditionalFormatting sqref="B6:N15">
    <cfRule type="expression" dxfId="245" priority="10">
      <formula>$B6&lt;&gt;""</formula>
    </cfRule>
  </conditionalFormatting>
  <conditionalFormatting sqref="C80:C88 D81:D88 E82:E88 F83:F88 G84:G88 H85:H88 I86:I88 C87:J88 C88:K88">
    <cfRule type="cellIs" dxfId="244" priority="22" operator="notEqual">
      <formula>0</formula>
    </cfRule>
  </conditionalFormatting>
  <conditionalFormatting sqref="C77:I77 N77 A79:A86">
    <cfRule type="cellIs" dxfId="243" priority="36" stopIfTrue="1" operator="equal">
      <formula>"n/a"</formula>
    </cfRule>
  </conditionalFormatting>
  <conditionalFormatting sqref="C91:L100">
    <cfRule type="cellIs" dxfId="242" priority="18" operator="equal">
      <formula>0</formula>
    </cfRule>
  </conditionalFormatting>
  <conditionalFormatting sqref="C102:L111">
    <cfRule type="cellIs" dxfId="241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240" priority="33" operator="notEqual">
      <formula>0</formula>
    </cfRule>
  </conditionalFormatting>
  <conditionalFormatting sqref="G17">
    <cfRule type="expression" dxfId="239" priority="21">
      <formula>ISBLANK($G$17)</formula>
    </cfRule>
  </conditionalFormatting>
  <conditionalFormatting sqref="K21:L65">
    <cfRule type="expression" dxfId="238" priority="25">
      <formula>AND($A21&gt;0,OR($K21="",$L21=""))</formula>
    </cfRule>
    <cfRule type="expression" dxfId="237" priority="26">
      <formula>($A21=0)</formula>
    </cfRule>
  </conditionalFormatting>
  <conditionalFormatting sqref="K27:L27">
    <cfRule type="cellIs" dxfId="236" priority="34" stopIfTrue="1" operator="equal">
      <formula>""" """</formula>
    </cfRule>
  </conditionalFormatting>
  <conditionalFormatting sqref="M17">
    <cfRule type="expression" dxfId="235" priority="9" stopIfTrue="1">
      <formula>$M$17&gt;$K$17</formula>
    </cfRule>
  </conditionalFormatting>
  <conditionalFormatting sqref="M21:M65">
    <cfRule type="cellIs" dxfId="234" priority="3" operator="greaterThan">
      <formula>3</formula>
    </cfRule>
    <cfRule type="cellIs" dxfId="233" priority="4" operator="equal">
      <formula>3</formula>
    </cfRule>
    <cfRule type="cellIs" dxfId="232" priority="5" operator="equal">
      <formula>2</formula>
    </cfRule>
    <cfRule type="cellIs" dxfId="231" priority="6" operator="equal">
      <formula>1</formula>
    </cfRule>
  </conditionalFormatting>
  <conditionalFormatting sqref="N91:N100">
    <cfRule type="cellIs" dxfId="230" priority="17" operator="equal">
      <formula>0</formula>
    </cfRule>
  </conditionalFormatting>
  <conditionalFormatting sqref="O6:O15">
    <cfRule type="cellIs" dxfId="229" priority="15" operator="lessThan">
      <formula>0.00001</formula>
    </cfRule>
    <cfRule type="colorScale" priority="16">
      <colorScale>
        <cfvo type="min"/>
        <cfvo type="max"/>
        <color rgb="FFFCFCFF"/>
        <color rgb="FF63BE7B"/>
      </colorScale>
    </cfRule>
  </conditionalFormatting>
  <conditionalFormatting sqref="Q79:Q86">
    <cfRule type="cellIs" dxfId="228" priority="35" stopIfTrue="1" operator="equal">
      <formula>0</formula>
    </cfRule>
  </conditionalFormatting>
  <dataValidations count="3">
    <dataValidation type="whole" allowBlank="1" showInputMessage="1" showErrorMessage="1" sqref="M74 M66" xr:uid="{00000000-0002-0000-0900-000000000000}">
      <formula1>1</formula1>
      <formula2>9</formula2>
    </dataValidation>
    <dataValidation type="list" allowBlank="1" showInputMessage="1" showErrorMessage="1" sqref="K74 K21:K65" xr:uid="{00000000-0002-0000-0900-000001000000}">
      <formula1>$O$19:$O$20</formula1>
    </dataValidation>
    <dataValidation type="decimal" allowBlank="1" showInputMessage="1" showErrorMessage="1" sqref="L21:L65" xr:uid="{00000000-0002-0000-09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10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108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10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227" priority="12">
      <formula>ISBLANK($B$17)</formula>
    </cfRule>
  </conditionalFormatting>
  <conditionalFormatting sqref="B6:N15">
    <cfRule type="expression" dxfId="226" priority="10">
      <formula>$B6&lt;&gt;""</formula>
    </cfRule>
  </conditionalFormatting>
  <conditionalFormatting sqref="C80:C88 D81:D88 E82:E88 F83:F88 G84:G88 H85:H88 I86:I88 C87:J88 C88:K88">
    <cfRule type="cellIs" dxfId="225" priority="22" operator="notEqual">
      <formula>0</formula>
    </cfRule>
  </conditionalFormatting>
  <conditionalFormatting sqref="C77:I77 N77 A79:A86">
    <cfRule type="cellIs" dxfId="224" priority="36" stopIfTrue="1" operator="equal">
      <formula>"n/a"</formula>
    </cfRule>
  </conditionalFormatting>
  <conditionalFormatting sqref="C91:L100">
    <cfRule type="cellIs" dxfId="223" priority="18" operator="equal">
      <formula>0</formula>
    </cfRule>
  </conditionalFormatting>
  <conditionalFormatting sqref="C102:L111">
    <cfRule type="cellIs" dxfId="222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221" priority="33" operator="notEqual">
      <formula>0</formula>
    </cfRule>
  </conditionalFormatting>
  <conditionalFormatting sqref="G17">
    <cfRule type="expression" dxfId="220" priority="21">
      <formula>ISBLANK($G$17)</formula>
    </cfRule>
  </conditionalFormatting>
  <conditionalFormatting sqref="K21:L65">
    <cfRule type="expression" dxfId="219" priority="25">
      <formula>AND($A21&gt;0,OR($K21="",$L21=""))</formula>
    </cfRule>
    <cfRule type="expression" dxfId="218" priority="26">
      <formula>($A21=0)</formula>
    </cfRule>
  </conditionalFormatting>
  <conditionalFormatting sqref="K27:L27">
    <cfRule type="cellIs" dxfId="217" priority="34" stopIfTrue="1" operator="equal">
      <formula>""" """</formula>
    </cfRule>
  </conditionalFormatting>
  <conditionalFormatting sqref="M17">
    <cfRule type="expression" dxfId="216" priority="9" stopIfTrue="1">
      <formula>$M$17&gt;$K$17</formula>
    </cfRule>
  </conditionalFormatting>
  <conditionalFormatting sqref="M21:M65">
    <cfRule type="cellIs" dxfId="215" priority="3" operator="greaterThan">
      <formula>3</formula>
    </cfRule>
    <cfRule type="cellIs" dxfId="214" priority="4" operator="equal">
      <formula>3</formula>
    </cfRule>
    <cfRule type="cellIs" dxfId="213" priority="5" operator="equal">
      <formula>2</formula>
    </cfRule>
    <cfRule type="cellIs" dxfId="212" priority="6" operator="equal">
      <formula>1</formula>
    </cfRule>
  </conditionalFormatting>
  <conditionalFormatting sqref="N91:N100">
    <cfRule type="cellIs" dxfId="211" priority="17" operator="equal">
      <formula>0</formula>
    </cfRule>
  </conditionalFormatting>
  <conditionalFormatting sqref="O6:O15">
    <cfRule type="cellIs" dxfId="210" priority="15" operator="lessThan">
      <formula>0.00001</formula>
    </cfRule>
    <cfRule type="colorScale" priority="16">
      <colorScale>
        <cfvo type="min"/>
        <cfvo type="max"/>
        <color rgb="FFFCFCFF"/>
        <color rgb="FF63BE7B"/>
      </colorScale>
    </cfRule>
  </conditionalFormatting>
  <conditionalFormatting sqref="Q79:Q86">
    <cfRule type="cellIs" dxfId="209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0A00-000000000000}">
      <formula1>$O$19:$O$20</formula1>
    </dataValidation>
    <dataValidation type="whole" allowBlank="1" showInputMessage="1" showErrorMessage="1" sqref="M74 M66" xr:uid="{00000000-0002-0000-0A00-000001000000}">
      <formula1>1</formula1>
      <formula2>9</formula2>
    </dataValidation>
    <dataValidation type="decimal" allowBlank="1" showInputMessage="1" showErrorMessage="1" sqref="L21:L65" xr:uid="{00000000-0002-0000-0A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11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109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11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208" priority="11">
      <formula>ISBLANK($B$17)</formula>
    </cfRule>
  </conditionalFormatting>
  <conditionalFormatting sqref="B6:N15">
    <cfRule type="expression" dxfId="207" priority="10">
      <formula>$B6&lt;&gt;""</formula>
    </cfRule>
  </conditionalFormatting>
  <conditionalFormatting sqref="C80:C88 D81:D88 E82:E88 F83:F88 G84:G88 H85:H88 I86:I88 C87:J88 C88:K88">
    <cfRule type="cellIs" dxfId="206" priority="20" operator="notEqual">
      <formula>0</formula>
    </cfRule>
  </conditionalFormatting>
  <conditionalFormatting sqref="C77:I77 N77 A79:A86">
    <cfRule type="cellIs" dxfId="205" priority="34" stopIfTrue="1" operator="equal">
      <formula>"n/a"</formula>
    </cfRule>
  </conditionalFormatting>
  <conditionalFormatting sqref="C91:L100">
    <cfRule type="cellIs" dxfId="204" priority="16" operator="equal">
      <formula>0</formula>
    </cfRule>
  </conditionalFormatting>
  <conditionalFormatting sqref="C102:L111">
    <cfRule type="cellIs" dxfId="203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202" priority="32" operator="notEqual">
      <formula>0</formula>
    </cfRule>
  </conditionalFormatting>
  <conditionalFormatting sqref="G17">
    <cfRule type="expression" dxfId="201" priority="19">
      <formula>ISBLANK($G$17)</formula>
    </cfRule>
  </conditionalFormatting>
  <conditionalFormatting sqref="K21:L65">
    <cfRule type="expression" dxfId="200" priority="23">
      <formula>AND($A21&gt;0,OR($K21="",$L21=""))</formula>
    </cfRule>
    <cfRule type="expression" dxfId="199" priority="24">
      <formula>($A21=0)</formula>
    </cfRule>
  </conditionalFormatting>
  <conditionalFormatting sqref="K27:L27">
    <cfRule type="cellIs" dxfId="198" priority="33" stopIfTrue="1" operator="equal">
      <formula>""" """</formula>
    </cfRule>
  </conditionalFormatting>
  <conditionalFormatting sqref="M17">
    <cfRule type="expression" dxfId="197" priority="9" stopIfTrue="1">
      <formula>$M$17&gt;$K$17</formula>
    </cfRule>
  </conditionalFormatting>
  <conditionalFormatting sqref="M21:M65">
    <cfRule type="cellIs" dxfId="196" priority="3" operator="greaterThan">
      <formula>3</formula>
    </cfRule>
    <cfRule type="cellIs" dxfId="195" priority="4" operator="equal">
      <formula>3</formula>
    </cfRule>
    <cfRule type="cellIs" dxfId="194" priority="5" operator="equal">
      <formula>2</formula>
    </cfRule>
    <cfRule type="cellIs" dxfId="193" priority="6" operator="equal">
      <formula>1</formula>
    </cfRule>
  </conditionalFormatting>
  <conditionalFormatting sqref="N91:N100">
    <cfRule type="cellIs" dxfId="192" priority="15" operator="equal">
      <formula>0</formula>
    </cfRule>
  </conditionalFormatting>
  <conditionalFormatting sqref="O6:O15">
    <cfRule type="cellIs" dxfId="191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190" priority="35" stopIfTrue="1" operator="equal">
      <formula>0</formula>
    </cfRule>
  </conditionalFormatting>
  <dataValidations count="3">
    <dataValidation type="whole" allowBlank="1" showInputMessage="1" showErrorMessage="1" sqref="M74 M66" xr:uid="{00000000-0002-0000-0B00-000000000000}">
      <formula1>1</formula1>
      <formula2>9</formula2>
    </dataValidation>
    <dataValidation type="list" allowBlank="1" showInputMessage="1" showErrorMessage="1" sqref="K74 K21:K65" xr:uid="{00000000-0002-0000-0B00-000001000000}">
      <formula1>$O$19:$O$20</formula1>
    </dataValidation>
    <dataValidation type="decimal" allowBlank="1" showInputMessage="1" showErrorMessage="1" sqref="L21:L65" xr:uid="{00000000-0002-0000-0B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42"/>
    <pageSetUpPr fitToPage="1"/>
  </sheetPr>
  <dimension ref="A1:X134"/>
  <sheetViews>
    <sheetView topLeftCell="A28"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12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110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12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189" priority="11">
      <formula>ISBLANK($B$17)</formula>
    </cfRule>
  </conditionalFormatting>
  <conditionalFormatting sqref="B6:N15">
    <cfRule type="expression" dxfId="188" priority="10">
      <formula>$B6&lt;&gt;""</formula>
    </cfRule>
  </conditionalFormatting>
  <conditionalFormatting sqref="C80:C88 D81:D88 E82:E88 F83:F88 G84:G88 H85:H88 I86:I88 C87:J88 C88:K88">
    <cfRule type="cellIs" dxfId="187" priority="20" operator="notEqual">
      <formula>0</formula>
    </cfRule>
  </conditionalFormatting>
  <conditionalFormatting sqref="C77:I77 N77 A79:A86">
    <cfRule type="cellIs" dxfId="186" priority="34" stopIfTrue="1" operator="equal">
      <formula>"n/a"</formula>
    </cfRule>
  </conditionalFormatting>
  <conditionalFormatting sqref="C91:L100">
    <cfRule type="cellIs" dxfId="185" priority="16" operator="equal">
      <formula>0</formula>
    </cfRule>
  </conditionalFormatting>
  <conditionalFormatting sqref="C102:L111">
    <cfRule type="cellIs" dxfId="184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183" priority="32" operator="notEqual">
      <formula>0</formula>
    </cfRule>
  </conditionalFormatting>
  <conditionalFormatting sqref="G17">
    <cfRule type="expression" dxfId="182" priority="19">
      <formula>ISBLANK($G$17)</formula>
    </cfRule>
  </conditionalFormatting>
  <conditionalFormatting sqref="K21:L65">
    <cfRule type="expression" dxfId="181" priority="23">
      <formula>AND($A21&gt;0,OR($K21="",$L21=""))</formula>
    </cfRule>
    <cfRule type="expression" dxfId="180" priority="24">
      <formula>($A21=0)</formula>
    </cfRule>
  </conditionalFormatting>
  <conditionalFormatting sqref="K27:L27">
    <cfRule type="cellIs" dxfId="179" priority="33" stopIfTrue="1" operator="equal">
      <formula>""" """</formula>
    </cfRule>
  </conditionalFormatting>
  <conditionalFormatting sqref="M17">
    <cfRule type="expression" dxfId="178" priority="9" stopIfTrue="1">
      <formula>$M$17&gt;$K$17</formula>
    </cfRule>
  </conditionalFormatting>
  <conditionalFormatting sqref="M21:M65">
    <cfRule type="cellIs" dxfId="177" priority="3" operator="greaterThan">
      <formula>3</formula>
    </cfRule>
    <cfRule type="cellIs" dxfId="176" priority="4" operator="equal">
      <formula>3</formula>
    </cfRule>
    <cfRule type="cellIs" dxfId="175" priority="5" operator="equal">
      <formula>2</formula>
    </cfRule>
    <cfRule type="cellIs" dxfId="174" priority="6" operator="equal">
      <formula>1</formula>
    </cfRule>
  </conditionalFormatting>
  <conditionalFormatting sqref="N91:N100">
    <cfRule type="cellIs" dxfId="173" priority="15" operator="equal">
      <formula>0</formula>
    </cfRule>
  </conditionalFormatting>
  <conditionalFormatting sqref="O6:O15">
    <cfRule type="cellIs" dxfId="172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171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0C00-000000000000}">
      <formula1>$O$19:$O$20</formula1>
    </dataValidation>
    <dataValidation type="whole" allowBlank="1" showInputMessage="1" showErrorMessage="1" sqref="M74 M66" xr:uid="{00000000-0002-0000-0C00-000001000000}">
      <formula1>1</formula1>
      <formula2>9</formula2>
    </dataValidation>
    <dataValidation type="decimal" allowBlank="1" showInputMessage="1" showErrorMessage="1" sqref="L21:L65" xr:uid="{00000000-0002-0000-0C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2"/>
    <pageSetUpPr fitToPage="1"/>
  </sheetPr>
  <dimension ref="A1:X134"/>
  <sheetViews>
    <sheetView zoomScaleNormal="100" workbookViewId="0">
      <selection activeCell="F17" sqref="F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13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111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13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170" priority="11">
      <formula>ISBLANK($B$17)</formula>
    </cfRule>
  </conditionalFormatting>
  <conditionalFormatting sqref="B6:N15">
    <cfRule type="expression" dxfId="169" priority="10">
      <formula>$B6&lt;&gt;""</formula>
    </cfRule>
  </conditionalFormatting>
  <conditionalFormatting sqref="C80:C88 D81:D88 E82:E88 F83:F88 G84:G88 H85:H88 I86:I88 C87:J88 C88:K88">
    <cfRule type="cellIs" dxfId="168" priority="20" operator="notEqual">
      <formula>0</formula>
    </cfRule>
  </conditionalFormatting>
  <conditionalFormatting sqref="C77:I77 N77 A79:A86">
    <cfRule type="cellIs" dxfId="167" priority="34" stopIfTrue="1" operator="equal">
      <formula>"n/a"</formula>
    </cfRule>
  </conditionalFormatting>
  <conditionalFormatting sqref="C91:L100">
    <cfRule type="cellIs" dxfId="166" priority="16" operator="equal">
      <formula>0</formula>
    </cfRule>
  </conditionalFormatting>
  <conditionalFormatting sqref="C102:L111">
    <cfRule type="cellIs" dxfId="165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164" priority="32" operator="notEqual">
      <formula>0</formula>
    </cfRule>
  </conditionalFormatting>
  <conditionalFormatting sqref="G17">
    <cfRule type="expression" dxfId="163" priority="19">
      <formula>ISBLANK($G$17)</formula>
    </cfRule>
  </conditionalFormatting>
  <conditionalFormatting sqref="K21:L65">
    <cfRule type="expression" dxfId="162" priority="23">
      <formula>AND($A21&gt;0,OR($K21="",$L21=""))</formula>
    </cfRule>
    <cfRule type="expression" dxfId="161" priority="24">
      <formula>($A21=0)</formula>
    </cfRule>
  </conditionalFormatting>
  <conditionalFormatting sqref="K27:L27">
    <cfRule type="cellIs" dxfId="160" priority="33" stopIfTrue="1" operator="equal">
      <formula>""" """</formula>
    </cfRule>
  </conditionalFormatting>
  <conditionalFormatting sqref="M17">
    <cfRule type="expression" dxfId="159" priority="9" stopIfTrue="1">
      <formula>$M$17&gt;$K$17</formula>
    </cfRule>
  </conditionalFormatting>
  <conditionalFormatting sqref="M21:M65">
    <cfRule type="cellIs" dxfId="158" priority="3" operator="greaterThan">
      <formula>3</formula>
    </cfRule>
    <cfRule type="cellIs" dxfId="157" priority="4" operator="equal">
      <formula>3</formula>
    </cfRule>
    <cfRule type="cellIs" dxfId="156" priority="5" operator="equal">
      <formula>2</formula>
    </cfRule>
    <cfRule type="cellIs" dxfId="155" priority="6" operator="equal">
      <formula>1</formula>
    </cfRule>
  </conditionalFormatting>
  <conditionalFormatting sqref="N91:N100">
    <cfRule type="cellIs" dxfId="154" priority="15" operator="equal">
      <formula>0</formula>
    </cfRule>
  </conditionalFormatting>
  <conditionalFormatting sqref="O6:O15">
    <cfRule type="cellIs" dxfId="153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152" priority="35" stopIfTrue="1" operator="equal">
      <formula>0</formula>
    </cfRule>
  </conditionalFormatting>
  <dataValidations count="3">
    <dataValidation type="whole" allowBlank="1" showInputMessage="1" showErrorMessage="1" sqref="M74 M66" xr:uid="{00000000-0002-0000-0D00-000000000000}">
      <formula1>1</formula1>
      <formula2>9</formula2>
    </dataValidation>
    <dataValidation type="list" allowBlank="1" showInputMessage="1" showErrorMessage="1" sqref="K74 K21:K65" xr:uid="{00000000-0002-0000-0D00-000001000000}">
      <formula1>$O$19:$O$20</formula1>
    </dataValidation>
    <dataValidation type="decimal" allowBlank="1" showInputMessage="1" showErrorMessage="1" sqref="L21:L65" xr:uid="{00000000-0002-0000-0D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14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112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14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151" priority="11">
      <formula>ISBLANK($B$17)</formula>
    </cfRule>
  </conditionalFormatting>
  <conditionalFormatting sqref="B6:N15">
    <cfRule type="expression" dxfId="150" priority="10">
      <formula>$B6&lt;&gt;""</formula>
    </cfRule>
  </conditionalFormatting>
  <conditionalFormatting sqref="C80:C88 D81:D88 E82:E88 F83:F88 G84:G88 H85:H88 I86:I88 C87:J88 C88:K88">
    <cfRule type="cellIs" dxfId="149" priority="20" operator="notEqual">
      <formula>0</formula>
    </cfRule>
  </conditionalFormatting>
  <conditionalFormatting sqref="C77:I77 N77 A79:A86">
    <cfRule type="cellIs" dxfId="148" priority="34" stopIfTrue="1" operator="equal">
      <formula>"n/a"</formula>
    </cfRule>
  </conditionalFormatting>
  <conditionalFormatting sqref="C91:L100">
    <cfRule type="cellIs" dxfId="147" priority="16" operator="equal">
      <formula>0</formula>
    </cfRule>
  </conditionalFormatting>
  <conditionalFormatting sqref="C102:L111">
    <cfRule type="cellIs" dxfId="146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145" priority="32" operator="notEqual">
      <formula>0</formula>
    </cfRule>
  </conditionalFormatting>
  <conditionalFormatting sqref="G17">
    <cfRule type="expression" dxfId="144" priority="19">
      <formula>ISBLANK($G$17)</formula>
    </cfRule>
  </conditionalFormatting>
  <conditionalFormatting sqref="K21:L65">
    <cfRule type="expression" dxfId="143" priority="23">
      <formula>AND($A21&gt;0,OR($K21="",$L21=""))</formula>
    </cfRule>
    <cfRule type="expression" dxfId="142" priority="24">
      <formula>($A21=0)</formula>
    </cfRule>
  </conditionalFormatting>
  <conditionalFormatting sqref="K27:L27">
    <cfRule type="cellIs" dxfId="141" priority="33" stopIfTrue="1" operator="equal">
      <formula>""" """</formula>
    </cfRule>
  </conditionalFormatting>
  <conditionalFormatting sqref="M17">
    <cfRule type="expression" dxfId="140" priority="9" stopIfTrue="1">
      <formula>$M$17&gt;$K$17</formula>
    </cfRule>
  </conditionalFormatting>
  <conditionalFormatting sqref="M21:M65">
    <cfRule type="cellIs" dxfId="139" priority="3" operator="greaterThan">
      <formula>3</formula>
    </cfRule>
    <cfRule type="cellIs" dxfId="138" priority="4" operator="equal">
      <formula>3</formula>
    </cfRule>
    <cfRule type="cellIs" dxfId="137" priority="5" operator="equal">
      <formula>2</formula>
    </cfRule>
    <cfRule type="cellIs" dxfId="136" priority="6" operator="equal">
      <formula>1</formula>
    </cfRule>
  </conditionalFormatting>
  <conditionalFormatting sqref="N91:N100">
    <cfRule type="cellIs" dxfId="135" priority="15" operator="equal">
      <formula>0</formula>
    </cfRule>
  </conditionalFormatting>
  <conditionalFormatting sqref="O6:O15">
    <cfRule type="cellIs" dxfId="134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133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0E00-000000000000}">
      <formula1>$O$19:$O$20</formula1>
    </dataValidation>
    <dataValidation type="whole" allowBlank="1" showInputMessage="1" showErrorMessage="1" sqref="M74 M66" xr:uid="{00000000-0002-0000-0E00-000001000000}">
      <formula1>1</formula1>
      <formula2>9</formula2>
    </dataValidation>
    <dataValidation type="decimal" allowBlank="1" showInputMessage="1" showErrorMessage="1" sqref="L21:L65" xr:uid="{00000000-0002-0000-0E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15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113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15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132" priority="11">
      <formula>ISBLANK($B$17)</formula>
    </cfRule>
  </conditionalFormatting>
  <conditionalFormatting sqref="B6:N15">
    <cfRule type="expression" dxfId="131" priority="10">
      <formula>$B6&lt;&gt;""</formula>
    </cfRule>
  </conditionalFormatting>
  <conditionalFormatting sqref="C80:C88 D81:D88 E82:E88 F83:F88 G84:G88 H85:H88 I86:I88 C87:J88 C88:K88">
    <cfRule type="cellIs" dxfId="130" priority="20" operator="notEqual">
      <formula>0</formula>
    </cfRule>
  </conditionalFormatting>
  <conditionalFormatting sqref="C77:I77 N77 A79:A86">
    <cfRule type="cellIs" dxfId="129" priority="34" stopIfTrue="1" operator="equal">
      <formula>"n/a"</formula>
    </cfRule>
  </conditionalFormatting>
  <conditionalFormatting sqref="C91:L100">
    <cfRule type="cellIs" dxfId="128" priority="16" operator="equal">
      <formula>0</formula>
    </cfRule>
  </conditionalFormatting>
  <conditionalFormatting sqref="C102:L111">
    <cfRule type="cellIs" dxfId="127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126" priority="32" operator="notEqual">
      <formula>0</formula>
    </cfRule>
  </conditionalFormatting>
  <conditionalFormatting sqref="G17">
    <cfRule type="expression" dxfId="125" priority="19">
      <formula>ISBLANK($G$17)</formula>
    </cfRule>
  </conditionalFormatting>
  <conditionalFormatting sqref="K21:L65">
    <cfRule type="expression" dxfId="124" priority="23">
      <formula>AND($A21&gt;0,OR($K21="",$L21=""))</formula>
    </cfRule>
    <cfRule type="expression" dxfId="123" priority="24">
      <formula>($A21=0)</formula>
    </cfRule>
  </conditionalFormatting>
  <conditionalFormatting sqref="K27:L27">
    <cfRule type="cellIs" dxfId="122" priority="33" stopIfTrue="1" operator="equal">
      <formula>""" """</formula>
    </cfRule>
  </conditionalFormatting>
  <conditionalFormatting sqref="M17">
    <cfRule type="expression" dxfId="121" priority="9" stopIfTrue="1">
      <formula>$M$17&gt;$K$17</formula>
    </cfRule>
  </conditionalFormatting>
  <conditionalFormatting sqref="M21:M65">
    <cfRule type="cellIs" dxfId="120" priority="3" operator="greaterThan">
      <formula>3</formula>
    </cfRule>
    <cfRule type="cellIs" dxfId="119" priority="4" operator="equal">
      <formula>3</formula>
    </cfRule>
    <cfRule type="cellIs" dxfId="118" priority="5" operator="equal">
      <formula>2</formula>
    </cfRule>
    <cfRule type="cellIs" dxfId="117" priority="6" operator="equal">
      <formula>1</formula>
    </cfRule>
  </conditionalFormatting>
  <conditionalFormatting sqref="N91:N100">
    <cfRule type="cellIs" dxfId="116" priority="15" operator="equal">
      <formula>0</formula>
    </cfRule>
  </conditionalFormatting>
  <conditionalFormatting sqref="O6:O15">
    <cfRule type="cellIs" dxfId="115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114" priority="35" stopIfTrue="1" operator="equal">
      <formula>0</formula>
    </cfRule>
  </conditionalFormatting>
  <dataValidations count="3">
    <dataValidation type="whole" allowBlank="1" showInputMessage="1" showErrorMessage="1" sqref="M74 M66" xr:uid="{00000000-0002-0000-0F00-000000000000}">
      <formula1>1</formula1>
      <formula2>9</formula2>
    </dataValidation>
    <dataValidation type="list" allowBlank="1" showInputMessage="1" showErrorMessage="1" sqref="K74 K21:K65" xr:uid="{00000000-0002-0000-0F00-000001000000}">
      <formula1>$O$19:$O$20</formula1>
    </dataValidation>
    <dataValidation type="decimal" allowBlank="1" showInputMessage="1" showErrorMessage="1" sqref="L21:L65" xr:uid="{00000000-0002-0000-0F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16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114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16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113" priority="11">
      <formula>ISBLANK($B$17)</formula>
    </cfRule>
  </conditionalFormatting>
  <conditionalFormatting sqref="B6:N15">
    <cfRule type="expression" dxfId="112" priority="10">
      <formula>$B6&lt;&gt;""</formula>
    </cfRule>
  </conditionalFormatting>
  <conditionalFormatting sqref="C80:C88 D81:D88 E82:E88 F83:F88 G84:G88 H85:H88 I86:I88 C87:J88 C88:K88">
    <cfRule type="cellIs" dxfId="111" priority="20" operator="notEqual">
      <formula>0</formula>
    </cfRule>
  </conditionalFormatting>
  <conditionalFormatting sqref="C77:I77 N77 A79:A86">
    <cfRule type="cellIs" dxfId="110" priority="34" stopIfTrue="1" operator="equal">
      <formula>"n/a"</formula>
    </cfRule>
  </conditionalFormatting>
  <conditionalFormatting sqref="C91:L100">
    <cfRule type="cellIs" dxfId="109" priority="16" operator="equal">
      <formula>0</formula>
    </cfRule>
  </conditionalFormatting>
  <conditionalFormatting sqref="C102:L111">
    <cfRule type="cellIs" dxfId="108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107" priority="32" operator="notEqual">
      <formula>0</formula>
    </cfRule>
  </conditionalFormatting>
  <conditionalFormatting sqref="G17">
    <cfRule type="expression" dxfId="106" priority="19">
      <formula>ISBLANK($G$17)</formula>
    </cfRule>
  </conditionalFormatting>
  <conditionalFormatting sqref="K21:L65">
    <cfRule type="expression" dxfId="105" priority="23">
      <formula>AND($A21&gt;0,OR($K21="",$L21=""))</formula>
    </cfRule>
    <cfRule type="expression" dxfId="104" priority="24">
      <formula>($A21=0)</formula>
    </cfRule>
  </conditionalFormatting>
  <conditionalFormatting sqref="K27:L27">
    <cfRule type="cellIs" dxfId="103" priority="33" stopIfTrue="1" operator="equal">
      <formula>""" """</formula>
    </cfRule>
  </conditionalFormatting>
  <conditionalFormatting sqref="M17">
    <cfRule type="expression" dxfId="102" priority="9" stopIfTrue="1">
      <formula>$M$17&gt;$K$17</formula>
    </cfRule>
  </conditionalFormatting>
  <conditionalFormatting sqref="M21:M65">
    <cfRule type="cellIs" dxfId="101" priority="3" operator="greaterThan">
      <formula>3</formula>
    </cfRule>
    <cfRule type="cellIs" dxfId="100" priority="4" operator="equal">
      <formula>3</formula>
    </cfRule>
    <cfRule type="cellIs" dxfId="99" priority="5" operator="equal">
      <formula>2</formula>
    </cfRule>
    <cfRule type="cellIs" dxfId="98" priority="6" operator="equal">
      <formula>1</formula>
    </cfRule>
  </conditionalFormatting>
  <conditionalFormatting sqref="N91:N100">
    <cfRule type="cellIs" dxfId="97" priority="15" operator="equal">
      <formula>0</formula>
    </cfRule>
  </conditionalFormatting>
  <conditionalFormatting sqref="O6:O15">
    <cfRule type="cellIs" dxfId="96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95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1000-000000000000}">
      <formula1>$O$19:$O$20</formula1>
    </dataValidation>
    <dataValidation type="whole" allowBlank="1" showInputMessage="1" showErrorMessage="1" sqref="M74 M66" xr:uid="{00000000-0002-0000-1000-000001000000}">
      <formula1>1</formula1>
      <formula2>9</formula2>
    </dataValidation>
    <dataValidation type="decimal" allowBlank="1" showInputMessage="1" showErrorMessage="1" sqref="L21:L65" xr:uid="{00000000-0002-0000-10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17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115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17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94" priority="11">
      <formula>ISBLANK($B$17)</formula>
    </cfRule>
  </conditionalFormatting>
  <conditionalFormatting sqref="B6:N15">
    <cfRule type="expression" dxfId="93" priority="10">
      <formula>$B6&lt;&gt;""</formula>
    </cfRule>
  </conditionalFormatting>
  <conditionalFormatting sqref="C80:C88 D81:D88 E82:E88 F83:F88 G84:G88 H85:H88 I86:I88 C87:J88 C88:K88">
    <cfRule type="cellIs" dxfId="92" priority="20" operator="notEqual">
      <formula>0</formula>
    </cfRule>
  </conditionalFormatting>
  <conditionalFormatting sqref="C77:I77 N77 A79:A86">
    <cfRule type="cellIs" dxfId="91" priority="34" stopIfTrue="1" operator="equal">
      <formula>"n/a"</formula>
    </cfRule>
  </conditionalFormatting>
  <conditionalFormatting sqref="C91:L100">
    <cfRule type="cellIs" dxfId="90" priority="16" operator="equal">
      <formula>0</formula>
    </cfRule>
  </conditionalFormatting>
  <conditionalFormatting sqref="C102:L111">
    <cfRule type="cellIs" dxfId="89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88" priority="32" operator="notEqual">
      <formula>0</formula>
    </cfRule>
  </conditionalFormatting>
  <conditionalFormatting sqref="G17">
    <cfRule type="expression" dxfId="87" priority="19">
      <formula>ISBLANK($G$17)</formula>
    </cfRule>
  </conditionalFormatting>
  <conditionalFormatting sqref="K21:L65">
    <cfRule type="expression" dxfId="86" priority="23">
      <formula>AND($A21&gt;0,OR($K21="",$L21=""))</formula>
    </cfRule>
    <cfRule type="expression" dxfId="85" priority="24">
      <formula>($A21=0)</formula>
    </cfRule>
  </conditionalFormatting>
  <conditionalFormatting sqref="K27:L27">
    <cfRule type="cellIs" dxfId="84" priority="33" stopIfTrue="1" operator="equal">
      <formula>""" """</formula>
    </cfRule>
  </conditionalFormatting>
  <conditionalFormatting sqref="M17">
    <cfRule type="expression" dxfId="83" priority="9" stopIfTrue="1">
      <formula>$M$17&gt;$K$17</formula>
    </cfRule>
  </conditionalFormatting>
  <conditionalFormatting sqref="M21:M65">
    <cfRule type="cellIs" dxfId="82" priority="3" operator="greaterThan">
      <formula>3</formula>
    </cfRule>
    <cfRule type="cellIs" dxfId="81" priority="4" operator="equal">
      <formula>3</formula>
    </cfRule>
    <cfRule type="cellIs" dxfId="80" priority="5" operator="equal">
      <formula>2</formula>
    </cfRule>
    <cfRule type="cellIs" dxfId="79" priority="6" operator="equal">
      <formula>1</formula>
    </cfRule>
  </conditionalFormatting>
  <conditionalFormatting sqref="N91:N100">
    <cfRule type="cellIs" dxfId="78" priority="15" operator="equal">
      <formula>0</formula>
    </cfRule>
  </conditionalFormatting>
  <conditionalFormatting sqref="O6:O15">
    <cfRule type="cellIs" dxfId="77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76" priority="35" stopIfTrue="1" operator="equal">
      <formula>0</formula>
    </cfRule>
  </conditionalFormatting>
  <dataValidations count="3">
    <dataValidation type="whole" allowBlank="1" showInputMessage="1" showErrorMessage="1" sqref="M74 M66" xr:uid="{00000000-0002-0000-1100-000000000000}">
      <formula1>1</formula1>
      <formula2>9</formula2>
    </dataValidation>
    <dataValidation type="list" allowBlank="1" showInputMessage="1" showErrorMessage="1" sqref="K74 K21:K65" xr:uid="{00000000-0002-0000-1100-000001000000}">
      <formula1>$O$19:$O$20</formula1>
    </dataValidation>
    <dataValidation type="decimal" allowBlank="1" showInputMessage="1" showErrorMessage="1" sqref="L21:L65" xr:uid="{00000000-0002-0000-11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18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116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18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75" priority="11">
      <formula>ISBLANK($B$17)</formula>
    </cfRule>
  </conditionalFormatting>
  <conditionalFormatting sqref="B6:N15">
    <cfRule type="expression" dxfId="74" priority="10">
      <formula>$B6&lt;&gt;""</formula>
    </cfRule>
  </conditionalFormatting>
  <conditionalFormatting sqref="C80:C88 D81:D88 E82:E88 F83:F88 G84:G88 H85:H88 I86:I88 C87:J88 C88:K88">
    <cfRule type="cellIs" dxfId="73" priority="20" operator="notEqual">
      <formula>0</formula>
    </cfRule>
  </conditionalFormatting>
  <conditionalFormatting sqref="C77:I77 N77 A79:A86">
    <cfRule type="cellIs" dxfId="72" priority="34" stopIfTrue="1" operator="equal">
      <formula>"n/a"</formula>
    </cfRule>
  </conditionalFormatting>
  <conditionalFormatting sqref="C91:L100">
    <cfRule type="cellIs" dxfId="71" priority="16" operator="equal">
      <formula>0</formula>
    </cfRule>
  </conditionalFormatting>
  <conditionalFormatting sqref="C102:L111">
    <cfRule type="cellIs" dxfId="70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69" priority="32" operator="notEqual">
      <formula>0</formula>
    </cfRule>
  </conditionalFormatting>
  <conditionalFormatting sqref="G17">
    <cfRule type="expression" dxfId="68" priority="19">
      <formula>ISBLANK($G$17)</formula>
    </cfRule>
  </conditionalFormatting>
  <conditionalFormatting sqref="K21:L65">
    <cfRule type="expression" dxfId="67" priority="23">
      <formula>AND($A21&gt;0,OR($K21="",$L21=""))</formula>
    </cfRule>
    <cfRule type="expression" dxfId="66" priority="24">
      <formula>($A21=0)</formula>
    </cfRule>
  </conditionalFormatting>
  <conditionalFormatting sqref="K27:L27">
    <cfRule type="cellIs" dxfId="65" priority="33" stopIfTrue="1" operator="equal">
      <formula>""" """</formula>
    </cfRule>
  </conditionalFormatting>
  <conditionalFormatting sqref="M17">
    <cfRule type="expression" dxfId="64" priority="9" stopIfTrue="1">
      <formula>$M$17&gt;$K$17</formula>
    </cfRule>
  </conditionalFormatting>
  <conditionalFormatting sqref="M21:M65">
    <cfRule type="cellIs" dxfId="63" priority="3" operator="greaterThan">
      <formula>3</formula>
    </cfRule>
    <cfRule type="cellIs" dxfId="62" priority="4" operator="equal">
      <formula>3</formula>
    </cfRule>
    <cfRule type="cellIs" dxfId="61" priority="5" operator="equal">
      <formula>2</formula>
    </cfRule>
    <cfRule type="cellIs" dxfId="60" priority="6" operator="equal">
      <formula>1</formula>
    </cfRule>
  </conditionalFormatting>
  <conditionalFormatting sqref="N91:N100">
    <cfRule type="cellIs" dxfId="59" priority="15" operator="equal">
      <formula>0</formula>
    </cfRule>
  </conditionalFormatting>
  <conditionalFormatting sqref="O6:O15">
    <cfRule type="cellIs" dxfId="58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57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1200-000000000000}">
      <formula1>$O$19:$O$20</formula1>
    </dataValidation>
    <dataValidation type="whole" allowBlank="1" showInputMessage="1" showErrorMessage="1" sqref="M74 M66" xr:uid="{00000000-0002-0000-1200-000001000000}">
      <formula1>1</formula1>
      <formula2>9</formula2>
    </dataValidation>
    <dataValidation type="decimal" allowBlank="1" showInputMessage="1" showErrorMessage="1" sqref="L21:L65" xr:uid="{00000000-0002-0000-12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2"/>
    <pageSetUpPr fitToPage="1"/>
  </sheetPr>
  <dimension ref="A1:X142"/>
  <sheetViews>
    <sheetView topLeftCell="A4" zoomScaleNormal="100" workbookViewId="0">
      <selection activeCell="L22" sqref="L22"/>
    </sheetView>
  </sheetViews>
  <sheetFormatPr baseColWidth="10" defaultColWidth="9.109375" defaultRowHeight="13.2" outlineLevelRow="1" x14ac:dyDescent="0.25"/>
  <cols>
    <col min="1" max="1" width="15" customWidth="1"/>
    <col min="2" max="2" width="2.6640625" customWidth="1"/>
    <col min="3" max="3" width="21" customWidth="1"/>
    <col min="4" max="5" width="7" customWidth="1"/>
    <col min="6" max="6" width="45.77734375" customWidth="1"/>
    <col min="7" max="7" width="4.6640625" customWidth="1"/>
    <col min="8" max="8" width="18.44140625" customWidth="1"/>
    <col min="9" max="9" width="6.6640625" customWidth="1"/>
    <col min="10" max="10" width="26.5546875" customWidth="1"/>
    <col min="11" max="11" width="13.44140625" customWidth="1"/>
    <col min="12" max="13" width="8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/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</v>
      </c>
      <c r="P1" s="91"/>
    </row>
    <row r="2" spans="1:17" ht="12.75" customHeight="1" x14ac:dyDescent="0.25">
      <c r="A2" s="143" t="s">
        <v>138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91"/>
    </row>
    <row r="3" spans="1:17" x14ac:dyDescent="0.25">
      <c r="A3" s="157"/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  <c r="P3" s="91"/>
    </row>
    <row r="4" spans="1:17" ht="37.5" customHeight="1" thickBot="1" x14ac:dyDescent="0.3">
      <c r="A4" s="40" t="s">
        <v>136</v>
      </c>
      <c r="B4" s="162"/>
      <c r="C4" s="162"/>
      <c r="D4" s="162"/>
      <c r="E4" s="162"/>
      <c r="F4" s="162"/>
      <c r="G4" s="162"/>
      <c r="H4" s="162"/>
      <c r="I4" s="162"/>
      <c r="J4" s="162"/>
      <c r="K4" s="162"/>
      <c r="L4" s="162"/>
      <c r="M4" s="162"/>
      <c r="N4" s="162"/>
      <c r="O4" s="91"/>
      <c r="P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58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3.607795579404155E-2</v>
      </c>
      <c r="P6" s="194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3">
        <v>0.63702795092227493</v>
      </c>
      <c r="P7" s="194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3">
        <v>0.1767451653161794</v>
      </c>
      <c r="P8" s="194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3">
        <v>0.15014892796750393</v>
      </c>
      <c r="P9" s="194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3">
        <v>0</v>
      </c>
      <c r="P10" s="194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3">
        <v>0</v>
      </c>
      <c r="P11" s="194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3">
        <v>0</v>
      </c>
      <c r="P12" s="194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3">
        <v>0</v>
      </c>
      <c r="P13" s="194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257">
        <v>0</v>
      </c>
      <c r="P14" s="162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258">
        <v>0</v>
      </c>
      <c r="P15" s="162"/>
      <c r="Q15" s="40"/>
    </row>
    <row r="16" spans="1:17" ht="6" customHeight="1" thickBot="1" x14ac:dyDescent="0.3">
      <c r="A16" s="160"/>
      <c r="B16" s="194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162"/>
      <c r="Q16" s="40"/>
    </row>
    <row r="17" spans="1:24" ht="12.75" customHeight="1" thickBot="1" x14ac:dyDescent="0.3">
      <c r="A17" s="91"/>
      <c r="B17" s="345" t="s">
        <v>121</v>
      </c>
      <c r="C17" s="346"/>
      <c r="D17" s="346"/>
      <c r="E17" s="347"/>
      <c r="F17" s="272">
        <v>1</v>
      </c>
      <c r="G17" s="354"/>
      <c r="H17" s="355"/>
      <c r="I17" s="91"/>
      <c r="J17" s="163" t="s">
        <v>75</v>
      </c>
      <c r="K17" s="227">
        <f>Summary!K9</f>
        <v>0.1</v>
      </c>
      <c r="L17" s="113" t="s">
        <v>133</v>
      </c>
      <c r="M17" s="292">
        <f>(N101-K1)/((2.7699*K1-4.3513)-K1)</f>
        <v>9.5923925217357556E-2</v>
      </c>
      <c r="N17" s="113"/>
      <c r="O17" s="225">
        <f>Summary!K7</f>
        <v>1</v>
      </c>
      <c r="P17" s="162"/>
    </row>
    <row r="18" spans="1:24" ht="12.75" customHeight="1" thickBot="1" x14ac:dyDescent="0.3">
      <c r="A18" s="91"/>
      <c r="B18" s="251" t="s">
        <v>134</v>
      </c>
      <c r="C18" s="162"/>
      <c r="D18" s="91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132</v>
      </c>
      <c r="N18" s="165"/>
      <c r="O18" s="113" t="s">
        <v>129</v>
      </c>
      <c r="P18" s="162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130</v>
      </c>
      <c r="H19" s="49"/>
      <c r="I19" s="47"/>
      <c r="J19" s="45"/>
      <c r="K19" s="56" t="s">
        <v>131</v>
      </c>
      <c r="L19" s="55" t="s">
        <v>143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290" t="s">
        <v>135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 t="s">
        <v>2</v>
      </c>
      <c r="L21" s="83">
        <v>9</v>
      </c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0.1111111111111111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48" si="2">IF(B22&gt;0,VLOOKUP($C22,$A$6:$D$15,2),"")</f>
        <v>Orientation des parcelles</v>
      </c>
      <c r="I22" s="358"/>
      <c r="J22" s="358"/>
      <c r="K22" s="79" t="s">
        <v>2</v>
      </c>
      <c r="L22" s="83">
        <v>8</v>
      </c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0.125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 t="s">
        <v>2</v>
      </c>
      <c r="L23" s="83">
        <v>5</v>
      </c>
      <c r="M23" s="169" t="str">
        <f t="shared" ca="1" si="3"/>
        <v/>
      </c>
      <c r="N23" s="282" t="str">
        <f t="shared" ca="1" si="0"/>
        <v/>
      </c>
      <c r="O23" s="171">
        <f t="shared" si="4"/>
        <v>0.2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83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83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83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83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 t="s">
        <v>1</v>
      </c>
      <c r="L28" s="83">
        <v>5</v>
      </c>
      <c r="M28" s="169" t="str">
        <f t="shared" ca="1" si="3"/>
        <v/>
      </c>
      <c r="N28" s="282" t="str">
        <f t="shared" ca="1" si="0"/>
        <v/>
      </c>
      <c r="O28" s="171">
        <f t="shared" si="4"/>
        <v>5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 t="s">
        <v>1</v>
      </c>
      <c r="L29" s="83">
        <v>6</v>
      </c>
      <c r="M29" s="169" t="str">
        <f t="shared" ca="1" si="3"/>
        <v/>
      </c>
      <c r="N29" s="282" t="str">
        <f t="shared" ca="1" si="0"/>
        <v/>
      </c>
      <c r="O29" s="171">
        <f t="shared" si="4"/>
        <v>6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83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83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83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83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 t="s">
        <v>2</v>
      </c>
      <c r="L34" s="83">
        <v>1</v>
      </c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83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83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83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83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83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83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83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83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83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83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83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83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83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83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ref="H49:H65" si="7">IF(B49&gt;0,VLOOKUP($C49,$A$6:$D$15,2),"")</f>
        <v/>
      </c>
      <c r="I49" s="358"/>
      <c r="J49" s="358"/>
      <c r="K49" s="79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7"/>
        <v/>
      </c>
      <c r="I50" s="361"/>
      <c r="J50" s="361"/>
      <c r="K50" s="79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7"/>
        <v/>
      </c>
      <c r="I51" s="358"/>
      <c r="J51" s="358"/>
      <c r="K51" s="79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7"/>
        <v/>
      </c>
      <c r="I52" s="361"/>
      <c r="J52" s="361"/>
      <c r="K52" s="79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7"/>
        <v/>
      </c>
      <c r="I53" s="358"/>
      <c r="J53" s="358"/>
      <c r="K53" s="79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7"/>
        <v/>
      </c>
      <c r="I54" s="361"/>
      <c r="J54" s="361"/>
      <c r="K54" s="79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7"/>
        <v/>
      </c>
      <c r="I55" s="358"/>
      <c r="J55" s="358"/>
      <c r="K55" s="79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7"/>
        <v/>
      </c>
      <c r="I56" s="361"/>
      <c r="J56" s="361"/>
      <c r="K56" s="79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7"/>
        <v/>
      </c>
      <c r="I57" s="358"/>
      <c r="J57" s="358"/>
      <c r="K57" s="79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7"/>
        <v/>
      </c>
      <c r="I58" s="361"/>
      <c r="J58" s="361"/>
      <c r="K58" s="79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7"/>
        <v/>
      </c>
      <c r="I59" s="358"/>
      <c r="J59" s="358"/>
      <c r="K59" s="79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7"/>
        <v/>
      </c>
      <c r="I60" s="361"/>
      <c r="J60" s="361"/>
      <c r="K60" s="79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7"/>
        <v/>
      </c>
      <c r="I61" s="358"/>
      <c r="J61" s="358"/>
      <c r="K61" s="79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7"/>
        <v/>
      </c>
      <c r="I62" s="361"/>
      <c r="J62" s="361"/>
      <c r="K62" s="79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7"/>
        <v/>
      </c>
      <c r="I63" s="358"/>
      <c r="J63" s="358"/>
      <c r="K63" s="79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7"/>
        <v/>
      </c>
      <c r="I64" s="361"/>
      <c r="J64" s="361"/>
      <c r="K64" s="79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2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7"/>
        <v/>
      </c>
      <c r="I65" s="365"/>
      <c r="J65" s="365"/>
      <c r="K65" s="79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2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6</v>
      </c>
      <c r="M66" s="176"/>
      <c r="N66" s="91"/>
      <c r="O66" s="91"/>
    </row>
    <row r="67" spans="1:22" hidden="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2" ht="24.9" hidden="1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2" ht="24.9" hidden="1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2" ht="24.9" hidden="1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2" ht="24.9" hidden="1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2" ht="24.9" hidden="1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2" ht="23.25" hidden="1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2" collapsed="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2" ht="12.75" hidden="1" customHeight="1" outlineLevel="1" x14ac:dyDescent="0.25">
      <c r="A75" s="119" t="s">
        <v>67</v>
      </c>
      <c r="B75" s="99"/>
      <c r="C75" s="99"/>
      <c r="D75" s="100"/>
      <c r="E75" s="100"/>
      <c r="F75" s="99"/>
      <c r="G75" s="99"/>
      <c r="H75" s="99"/>
      <c r="I75" s="99"/>
      <c r="J75" s="99"/>
      <c r="K75" s="99"/>
      <c r="L75" s="99"/>
      <c r="M75" s="99"/>
      <c r="N75" s="102"/>
    </row>
    <row r="76" spans="1:22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</v>
      </c>
      <c r="I76" s="91"/>
      <c r="J76" s="91"/>
      <c r="K76" s="91"/>
      <c r="L76" s="91"/>
      <c r="M76" s="91"/>
      <c r="N76" s="104"/>
    </row>
    <row r="77" spans="1:22" ht="47.2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2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2" ht="12.75" hidden="1" customHeight="1" outlineLevel="1" x14ac:dyDescent="0.25">
      <c r="A79" s="111"/>
      <c r="B79" s="110">
        <v>1</v>
      </c>
      <c r="C79" s="283">
        <v>1</v>
      </c>
      <c r="D79" s="273">
        <f>IF(ISNA(VLOOKUP(($B79*10+D$78),$A$21:$O$65,15,FALSE)),0,VLOOKUP(($B79*10+D$78),$A$21:$O$65,15,FALSE))</f>
        <v>0.1111111111111111</v>
      </c>
      <c r="E79" s="273">
        <f t="shared" ref="E79:J79" si="8">IF(ISNA(VLOOKUP(($B79*10+E$78),$A$21:$O$65,15,FALSE)),0,VLOOKUP(($B79*10+E$78),$A$21:$O$65,15,FALSE))</f>
        <v>0.125</v>
      </c>
      <c r="F79" s="273">
        <f t="shared" si="8"/>
        <v>0.2</v>
      </c>
      <c r="G79" s="273">
        <f t="shared" si="8"/>
        <v>0</v>
      </c>
      <c r="H79" s="273">
        <f t="shared" si="8"/>
        <v>0</v>
      </c>
      <c r="I79" s="273">
        <f t="shared" si="8"/>
        <v>0</v>
      </c>
      <c r="J79" s="273">
        <f t="shared" si="8"/>
        <v>0</v>
      </c>
      <c r="K79" s="273">
        <f t="shared" ref="K79:L86" si="9">IF(ISNA(VLOOKUP(($B79*10+K$78),$A$21:$O$65,15,FALSE)),0,VLOOKUP(($B79*10+K$78),$A$21:$O$65,15,FALSE))</f>
        <v>0</v>
      </c>
      <c r="L79" s="273">
        <f t="shared" si="9"/>
        <v>0</v>
      </c>
      <c r="M79" s="91"/>
      <c r="N79" s="104"/>
      <c r="Q79" s="271"/>
      <c r="R79" s="271"/>
      <c r="S79" s="271"/>
      <c r="T79" s="271"/>
      <c r="U79" s="271"/>
      <c r="V79" s="271"/>
    </row>
    <row r="80" spans="1:22" ht="12.75" hidden="1" customHeight="1" outlineLevel="1" x14ac:dyDescent="0.25">
      <c r="A80" s="111"/>
      <c r="B80" s="110">
        <v>2</v>
      </c>
      <c r="C80" s="273">
        <f t="shared" ref="C80:C88" si="10">IF(ISNA(VLOOKUP((10*C$78+$B80),$A$21:$O$65,15,FALSE)),0,1/VLOOKUP((10*C$78+$B80),$A$21:$O$65,15,FALSE))</f>
        <v>9</v>
      </c>
      <c r="D80" s="283">
        <v>1</v>
      </c>
      <c r="E80" s="273">
        <f t="shared" ref="E80:J80" si="11">IF(ISNA(VLOOKUP(($B80*10+E$78),$A$21:$O$65,15,FALSE)),0,VLOOKUP(($B80*10+E$78),$A$21:$O$65,15,FALSE))</f>
        <v>5</v>
      </c>
      <c r="F80" s="273">
        <f t="shared" si="11"/>
        <v>6</v>
      </c>
      <c r="G80" s="273">
        <f t="shared" si="11"/>
        <v>0</v>
      </c>
      <c r="H80" s="273">
        <f t="shared" si="11"/>
        <v>0</v>
      </c>
      <c r="I80" s="273">
        <f t="shared" si="11"/>
        <v>0</v>
      </c>
      <c r="J80" s="273">
        <f t="shared" si="11"/>
        <v>0</v>
      </c>
      <c r="K80" s="273">
        <f t="shared" si="9"/>
        <v>0</v>
      </c>
      <c r="L80" s="273">
        <f t="shared" si="9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273">
        <f t="shared" si="10"/>
        <v>8</v>
      </c>
      <c r="D81" s="273">
        <f t="shared" ref="D81:D88" si="12">IF(ISNA(VLOOKUP((10*D$78+$B81),$A$21:$O$65,15,FALSE)),0,1/VLOOKUP((10*D$78+$B81),$A$21:$O$65,15,FALSE))</f>
        <v>0.2</v>
      </c>
      <c r="E81" s="283">
        <v>1</v>
      </c>
      <c r="F81" s="273">
        <f>IF(ISNA(VLOOKUP(($B81*10+F$78),$A$21:$O$65,15,FALSE)),0,VLOOKUP(($B81*10+F$78),$A$21:$O$65,15,FALSE))</f>
        <v>1</v>
      </c>
      <c r="G81" s="273">
        <f>IF(ISNA(VLOOKUP(($B81*10+G$78),$A$21:$O$65,15,FALSE)),0,VLOOKUP(($B81*10+G$78),$A$21:$O$65,15,FALSE))</f>
        <v>0</v>
      </c>
      <c r="H81" s="273">
        <f>IF(ISNA(VLOOKUP(($B81*10+H$78),$A$21:$O$65,15,FALSE)),0,VLOOKUP(($B81*10+H$78),$A$21:$O$65,15,FALSE))</f>
        <v>0</v>
      </c>
      <c r="I81" s="273">
        <f>IF(ISNA(VLOOKUP(($B81*10+I$78),$A$21:$O$65,15,FALSE)),0,VLOOKUP(($B81*10+I$78),$A$21:$O$65,15,FALSE))</f>
        <v>0</v>
      </c>
      <c r="J81" s="273">
        <f>IF(ISNA(VLOOKUP(($B81*10+J$78),$A$21:$O$65,15,FALSE)),0,VLOOKUP(($B81*10+J$78),$A$21:$O$65,15,FALSE))</f>
        <v>0</v>
      </c>
      <c r="K81" s="273">
        <f t="shared" si="9"/>
        <v>0</v>
      </c>
      <c r="L81" s="273">
        <f t="shared" si="9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273">
        <f t="shared" si="10"/>
        <v>5</v>
      </c>
      <c r="D82" s="273">
        <f t="shared" si="12"/>
        <v>0.16666666666666666</v>
      </c>
      <c r="E82" s="273">
        <f t="shared" ref="E82:E88" si="13">IF(ISNA(VLOOKUP((10*E$78+$B82),$A$21:$O$65,15,FALSE)),0,1/VLOOKUP((10*E$78+$B82),$A$21:$O$65,15,FALSE))</f>
        <v>1</v>
      </c>
      <c r="F82" s="283">
        <v>1</v>
      </c>
      <c r="G82" s="273">
        <f>IF(ISNA(VLOOKUP(($B82*10+G$78),$A$21:$O$65,15,FALSE)),0,VLOOKUP(($B82*10+G$78),$A$21:$O$65,15,FALSE))</f>
        <v>0</v>
      </c>
      <c r="H82" s="273">
        <f>IF(ISNA(VLOOKUP(($B82*10+H$78),$A$21:$O$65,15,FALSE)),0,VLOOKUP(($B82*10+H$78),$A$21:$O$65,15,FALSE))</f>
        <v>0</v>
      </c>
      <c r="I82" s="273">
        <f>IF(ISNA(VLOOKUP(($B82*10+I$78),$A$21:$O$65,15,FALSE)),0,VLOOKUP(($B82*10+I$78),$A$21:$O$65,15,FALSE))</f>
        <v>0</v>
      </c>
      <c r="J82" s="273">
        <f>IF(ISNA(VLOOKUP(($B82*10+J$78),$A$21:$O$65,15,FALSE)),0,VLOOKUP(($B82*10+J$78),$A$21:$O$65,15,FALSE))</f>
        <v>0</v>
      </c>
      <c r="K82" s="273">
        <f t="shared" si="9"/>
        <v>0</v>
      </c>
      <c r="L82" s="273">
        <f t="shared" si="9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273">
        <f t="shared" si="10"/>
        <v>0</v>
      </c>
      <c r="D83" s="273">
        <f t="shared" si="12"/>
        <v>0</v>
      </c>
      <c r="E83" s="273">
        <f t="shared" si="13"/>
        <v>0</v>
      </c>
      <c r="F83" s="273">
        <f t="shared" ref="F83:F88" si="14">IF(ISNA(VLOOKUP((10*F$78+$B83),$A$21:$O$65,15,FALSE)),0,1/VLOOKUP((10*F$78+$B83),$A$21:$O$65,15,FALSE))</f>
        <v>0</v>
      </c>
      <c r="G83" s="283">
        <v>1</v>
      </c>
      <c r="H83" s="273">
        <f>IF(ISNA(VLOOKUP(($B83*10+H$78),$A$21:$O$65,15,FALSE)),0,VLOOKUP(($B83*10+H$78),$A$21:$O$65,15,FALSE))</f>
        <v>0</v>
      </c>
      <c r="I83" s="273">
        <f>IF(ISNA(VLOOKUP(($B83*10+I$78),$A$21:$O$65,15,FALSE)),0,VLOOKUP(($B83*10+I$78),$A$21:$O$65,15,FALSE))</f>
        <v>0</v>
      </c>
      <c r="J83" s="273">
        <f>IF(ISNA(VLOOKUP(($B83*10+J$78),$A$21:$O$65,15,FALSE)),0,VLOOKUP(($B83*10+J$78),$A$21:$O$65,15,FALSE))</f>
        <v>0</v>
      </c>
      <c r="K83" s="273">
        <f t="shared" si="9"/>
        <v>0</v>
      </c>
      <c r="L83" s="273">
        <f t="shared" si="9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273">
        <f t="shared" si="10"/>
        <v>0</v>
      </c>
      <c r="D84" s="273">
        <f t="shared" si="12"/>
        <v>0</v>
      </c>
      <c r="E84" s="273">
        <f t="shared" si="13"/>
        <v>0</v>
      </c>
      <c r="F84" s="273">
        <f t="shared" si="14"/>
        <v>0</v>
      </c>
      <c r="G84" s="273">
        <f>IF(ISNA(VLOOKUP((10*G$78+$B84),$A$21:$O$65,15,FALSE)),0,1/VLOOKUP((10*G$78+$B84),$A$21:$O$65,15,FALSE))</f>
        <v>0</v>
      </c>
      <c r="H84" s="283">
        <v>1</v>
      </c>
      <c r="I84" s="273">
        <f>IF(ISNA(VLOOKUP(($B84*10+I$78),$A$21:$O$65,15,FALSE)),0,VLOOKUP(($B84*10+I$78),$A$21:$O$65,15,FALSE))</f>
        <v>0</v>
      </c>
      <c r="J84" s="273">
        <f>IF(ISNA(VLOOKUP(($B84*10+J$78),$A$21:$O$65,15,FALSE)),0,VLOOKUP(($B84*10+J$78),$A$21:$O$65,15,FALSE))</f>
        <v>0</v>
      </c>
      <c r="K84" s="273">
        <f t="shared" si="9"/>
        <v>0</v>
      </c>
      <c r="L84" s="273">
        <f t="shared" si="9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273">
        <f t="shared" si="10"/>
        <v>0</v>
      </c>
      <c r="D85" s="273">
        <f t="shared" si="12"/>
        <v>0</v>
      </c>
      <c r="E85" s="273">
        <f t="shared" si="13"/>
        <v>0</v>
      </c>
      <c r="F85" s="273">
        <f t="shared" si="14"/>
        <v>0</v>
      </c>
      <c r="G85" s="273">
        <f>IF(ISNA(VLOOKUP((10*G$78+$B85),$A$21:$O$65,15,FALSE)),0,1/VLOOKUP((10*G$78+$B85),$A$21:$O$65,15,FALSE))</f>
        <v>0</v>
      </c>
      <c r="H85" s="273">
        <f>IF(ISNA(VLOOKUP((10*H$78+$B85),$A$21:$O$65,15,FALSE)),0,1/VLOOKUP((10*H$78+$B85),$A$21:$O$65,15,FALSE))</f>
        <v>0</v>
      </c>
      <c r="I85" s="283">
        <v>1</v>
      </c>
      <c r="J85" s="273">
        <f>IF(ISNA(VLOOKUP(($B85*10+J$78),$A$21:$O$65,15,FALSE)),0,VLOOKUP(($B85*10+J$78),$A$21:$O$65,15,FALSE))</f>
        <v>0</v>
      </c>
      <c r="K85" s="273">
        <f t="shared" si="9"/>
        <v>0</v>
      </c>
      <c r="L85" s="273">
        <f t="shared" si="9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273">
        <f t="shared" si="10"/>
        <v>0</v>
      </c>
      <c r="D86" s="273">
        <f t="shared" si="12"/>
        <v>0</v>
      </c>
      <c r="E86" s="273">
        <f t="shared" si="13"/>
        <v>0</v>
      </c>
      <c r="F86" s="273">
        <f t="shared" si="14"/>
        <v>0</v>
      </c>
      <c r="G86" s="273">
        <f>IF(ISNA(VLOOKUP((10*G$78+$B86),$A$21:$O$65,15,FALSE)),0,1/VLOOKUP((10*G$78+$B86),$A$21:$O$65,15,FALSE))</f>
        <v>0</v>
      </c>
      <c r="H86" s="273">
        <f>IF(ISNA(VLOOKUP((10*H$78+$B86),$A$21:$O$65,15,FALSE)),0,1/VLOOKUP((10*H$78+$B86),$A$21:$O$65,15,FALSE))</f>
        <v>0</v>
      </c>
      <c r="I86" s="273">
        <f>IF(ISNA(VLOOKUP((10*I$78+$B86),$A$21:$O$65,15,FALSE)),0,1/VLOOKUP((10*I$78+$B86),$A$21:$O$65,15,FALSE))</f>
        <v>0</v>
      </c>
      <c r="J86" s="283">
        <v>1</v>
      </c>
      <c r="K86" s="273">
        <f t="shared" si="9"/>
        <v>0</v>
      </c>
      <c r="L86" s="273">
        <f t="shared" si="9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273">
        <f t="shared" si="10"/>
        <v>0</v>
      </c>
      <c r="D87" s="273">
        <f t="shared" si="12"/>
        <v>0</v>
      </c>
      <c r="E87" s="273">
        <f t="shared" si="13"/>
        <v>0</v>
      </c>
      <c r="F87" s="273">
        <f t="shared" si="14"/>
        <v>0</v>
      </c>
      <c r="G87" s="273">
        <f>IF(ISNA(VLOOKUP((10*G$78+$B87),$A$21:$O$65,15,FALSE)),0,1/VLOOKUP((10*G$78+$B87),$A$21:$O$65,15,FALSE))</f>
        <v>0</v>
      </c>
      <c r="H87" s="273">
        <f>IF(ISNA(VLOOKUP((10*H$78+$B87),$A$21:$O$65,15,FALSE)),0,1/VLOOKUP((10*H$78+$B87),$A$21:$O$65,15,FALSE))</f>
        <v>0</v>
      </c>
      <c r="I87" s="273">
        <f>IF(ISNA(VLOOKUP((10*I$78+$B87),$A$21:$O$65,15,FALSE)),0,1/VLOOKUP((10*I$78+$B87),$A$21:$O$65,15,FALSE))</f>
        <v>0</v>
      </c>
      <c r="J87" s="273">
        <f>IF(ISNA(VLOOKUP((10*J$78+$B87),$A$21:$O$65,15,FALSE)),0,1/VLOOKUP((10*J$78+$B87),$A$21:$O$65,15,FALSE))</f>
        <v>0</v>
      </c>
      <c r="K87" s="283">
        <v>1</v>
      </c>
      <c r="L87" s="284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273">
        <f t="shared" si="10"/>
        <v>0</v>
      </c>
      <c r="D88" s="273">
        <f t="shared" si="12"/>
        <v>0</v>
      </c>
      <c r="E88" s="273">
        <f t="shared" si="13"/>
        <v>0</v>
      </c>
      <c r="F88" s="273">
        <f t="shared" si="14"/>
        <v>0</v>
      </c>
      <c r="G88" s="273">
        <f>IF(ISNA(VLOOKUP((10*G$78+$B88),$A$21:$O$65,15,FALSE)),0,1/VLOOKUP((10*G$78+$B88),$A$21:$O$65,15,FALSE))</f>
        <v>0</v>
      </c>
      <c r="H88" s="273">
        <f>IF(ISNA(VLOOKUP((10*H$78+$B88),$A$21:$O$65,15,FALSE)),0,1/VLOOKUP((10*H$78+$B88),$A$21:$O$65,15,FALSE))</f>
        <v>0</v>
      </c>
      <c r="I88" s="273">
        <f>IF(ISNA(VLOOKUP((10*I$78+$B88),$A$21:$O$65,15,FALSE)),0,1/VLOOKUP((10*I$78+$B88),$A$21:$O$65,15,FALSE))</f>
        <v>0</v>
      </c>
      <c r="J88" s="273">
        <f>IF(ISNA(VLOOKUP((10*J$78+$B88),$A$21:$O$65,15,FALSE)),0,1/VLOOKUP((10*J$78+$B88),$A$21:$O$65,15,FALSE))</f>
        <v>0</v>
      </c>
      <c r="K88" s="273">
        <f>IF(ISNA(VLOOKUP((10*K$78+$B88),$A$21:$O$65,15,FALSE)),0,1/VLOOKUP((10*K$78+$B88),$A$21:$O$65,15,FALSE))</f>
        <v>0</v>
      </c>
      <c r="L88" s="283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6">
        <f>SUM(C79:C88)</f>
        <v>23</v>
      </c>
      <c r="D89" s="96">
        <f t="shared" ref="D89:L89" si="15">SUM(D79:D88)</f>
        <v>1.4777777777777779</v>
      </c>
      <c r="E89" s="96">
        <f t="shared" si="15"/>
        <v>7.125</v>
      </c>
      <c r="F89" s="96">
        <f t="shared" si="15"/>
        <v>8.1999999999999993</v>
      </c>
      <c r="G89" s="96">
        <f t="shared" si="15"/>
        <v>1</v>
      </c>
      <c r="H89" s="96">
        <f t="shared" si="15"/>
        <v>1</v>
      </c>
      <c r="I89" s="96">
        <f t="shared" si="15"/>
        <v>1</v>
      </c>
      <c r="J89" s="96">
        <f t="shared" si="15"/>
        <v>1</v>
      </c>
      <c r="K89" s="96">
        <f t="shared" si="15"/>
        <v>1</v>
      </c>
      <c r="L89" s="96">
        <f t="shared" si="15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6">IF(D79&gt;0,LN(D79),0)</f>
        <v>-2.1972245773362196</v>
      </c>
      <c r="E91" s="96">
        <f t="shared" si="16"/>
        <v>-2.0794415416798357</v>
      </c>
      <c r="F91" s="96">
        <f t="shared" si="16"/>
        <v>-1.6094379124341003</v>
      </c>
      <c r="G91" s="96">
        <f t="shared" si="16"/>
        <v>0</v>
      </c>
      <c r="H91" s="96">
        <f t="shared" si="16"/>
        <v>0</v>
      </c>
      <c r="I91" s="96">
        <f t="shared" si="16"/>
        <v>0</v>
      </c>
      <c r="J91" s="96">
        <f t="shared" si="16"/>
        <v>0</v>
      </c>
      <c r="K91" s="96">
        <f t="shared" si="16"/>
        <v>0</v>
      </c>
      <c r="L91" s="96">
        <f t="shared" si="16"/>
        <v>0</v>
      </c>
      <c r="M91" s="96">
        <f>EXP(SUM(C91:L91)/K$1)</f>
        <v>0.22957488466614329</v>
      </c>
      <c r="N91" s="115">
        <f t="shared" ref="N91:N100" si="17">IF(B91&lt;=K$1,M91/M$101,)</f>
        <v>3.607795579404155E-2</v>
      </c>
    </row>
    <row r="92" spans="1:17" hidden="1" outlineLevel="1" x14ac:dyDescent="0.25">
      <c r="A92" s="105"/>
      <c r="B92" s="95">
        <v>2</v>
      </c>
      <c r="C92" s="96">
        <f t="shared" ref="C92:L92" si="18">IF(C80&gt;0,LN(C80),0)</f>
        <v>2.1972245773362196</v>
      </c>
      <c r="D92" s="96">
        <f t="shared" si="18"/>
        <v>0</v>
      </c>
      <c r="E92" s="96">
        <f t="shared" si="18"/>
        <v>1.6094379124341003</v>
      </c>
      <c r="F92" s="96">
        <f t="shared" si="18"/>
        <v>1.791759469228055</v>
      </c>
      <c r="G92" s="96">
        <f t="shared" si="18"/>
        <v>0</v>
      </c>
      <c r="H92" s="96">
        <f t="shared" si="18"/>
        <v>0</v>
      </c>
      <c r="I92" s="96">
        <f t="shared" si="18"/>
        <v>0</v>
      </c>
      <c r="J92" s="96">
        <f t="shared" si="18"/>
        <v>0</v>
      </c>
      <c r="K92" s="96">
        <f t="shared" si="18"/>
        <v>0</v>
      </c>
      <c r="L92" s="96">
        <f t="shared" si="18"/>
        <v>0</v>
      </c>
      <c r="M92" s="96">
        <f t="shared" ref="M92:M100" si="19">EXP(SUM(C92:L92)/K$1)</f>
        <v>4.0536004644211028</v>
      </c>
      <c r="N92" s="115">
        <f t="shared" si="17"/>
        <v>0.63702795092227493</v>
      </c>
    </row>
    <row r="93" spans="1:17" ht="12.75" hidden="1" customHeight="1" outlineLevel="1" x14ac:dyDescent="0.25">
      <c r="A93" s="105"/>
      <c r="B93" s="95">
        <v>3</v>
      </c>
      <c r="C93" s="96">
        <f t="shared" ref="C93:L93" si="20">IF(C81&gt;0,LN(C81),0)</f>
        <v>2.0794415416798357</v>
      </c>
      <c r="D93" s="96">
        <f t="shared" si="20"/>
        <v>-1.6094379124341003</v>
      </c>
      <c r="E93" s="96">
        <f t="shared" si="20"/>
        <v>0</v>
      </c>
      <c r="F93" s="96">
        <f t="shared" si="20"/>
        <v>0</v>
      </c>
      <c r="G93" s="96">
        <f t="shared" si="20"/>
        <v>0</v>
      </c>
      <c r="H93" s="96">
        <f t="shared" si="20"/>
        <v>0</v>
      </c>
      <c r="I93" s="96">
        <f t="shared" si="20"/>
        <v>0</v>
      </c>
      <c r="J93" s="96">
        <f t="shared" si="20"/>
        <v>0</v>
      </c>
      <c r="K93" s="96">
        <f t="shared" si="20"/>
        <v>0</v>
      </c>
      <c r="L93" s="96">
        <f t="shared" si="20"/>
        <v>0</v>
      </c>
      <c r="M93" s="96">
        <f t="shared" si="19"/>
        <v>1.1246826503806981</v>
      </c>
      <c r="N93" s="115">
        <f t="shared" si="17"/>
        <v>0.1767451653161794</v>
      </c>
    </row>
    <row r="94" spans="1:17" hidden="1" outlineLevel="1" x14ac:dyDescent="0.25">
      <c r="A94" s="105"/>
      <c r="B94" s="95">
        <v>4</v>
      </c>
      <c r="C94" s="96">
        <f t="shared" ref="C94:L94" si="21">IF(C82&gt;0,LN(C82),0)</f>
        <v>1.6094379124341003</v>
      </c>
      <c r="D94" s="96">
        <f t="shared" si="21"/>
        <v>-1.791759469228055</v>
      </c>
      <c r="E94" s="96">
        <f t="shared" si="21"/>
        <v>0</v>
      </c>
      <c r="F94" s="96">
        <f t="shared" si="21"/>
        <v>0</v>
      </c>
      <c r="G94" s="96">
        <f t="shared" si="21"/>
        <v>0</v>
      </c>
      <c r="H94" s="96">
        <f t="shared" si="21"/>
        <v>0</v>
      </c>
      <c r="I94" s="96">
        <f t="shared" si="21"/>
        <v>0</v>
      </c>
      <c r="J94" s="96">
        <f t="shared" si="21"/>
        <v>0</v>
      </c>
      <c r="K94" s="96">
        <f t="shared" si="21"/>
        <v>0</v>
      </c>
      <c r="L94" s="96">
        <f t="shared" si="21"/>
        <v>0</v>
      </c>
      <c r="M94" s="96">
        <f t="shared" si="19"/>
        <v>0.95544279220436679</v>
      </c>
      <c r="N94" s="115">
        <f t="shared" si="17"/>
        <v>0.15014892796750393</v>
      </c>
    </row>
    <row r="95" spans="1:17" hidden="1" outlineLevel="1" x14ac:dyDescent="0.25">
      <c r="A95" s="105"/>
      <c r="B95" s="95">
        <v>5</v>
      </c>
      <c r="C95" s="96">
        <f t="shared" ref="C95:L95" si="22">IF(C83&gt;0,LN(C83),0)</f>
        <v>0</v>
      </c>
      <c r="D95" s="96">
        <f t="shared" si="22"/>
        <v>0</v>
      </c>
      <c r="E95" s="96">
        <f t="shared" si="22"/>
        <v>0</v>
      </c>
      <c r="F95" s="96">
        <f t="shared" si="22"/>
        <v>0</v>
      </c>
      <c r="G95" s="96">
        <f t="shared" si="22"/>
        <v>0</v>
      </c>
      <c r="H95" s="96">
        <f t="shared" si="22"/>
        <v>0</v>
      </c>
      <c r="I95" s="96">
        <f t="shared" si="22"/>
        <v>0</v>
      </c>
      <c r="J95" s="96">
        <f t="shared" si="22"/>
        <v>0</v>
      </c>
      <c r="K95" s="96">
        <f t="shared" si="22"/>
        <v>0</v>
      </c>
      <c r="L95" s="96">
        <f t="shared" si="22"/>
        <v>0</v>
      </c>
      <c r="M95" s="96">
        <f t="shared" si="19"/>
        <v>1</v>
      </c>
      <c r="N95" s="115">
        <f t="shared" si="17"/>
        <v>0</v>
      </c>
    </row>
    <row r="96" spans="1:17" hidden="1" outlineLevel="1" x14ac:dyDescent="0.25">
      <c r="A96" s="105"/>
      <c r="B96" s="95">
        <v>6</v>
      </c>
      <c r="C96" s="96">
        <f t="shared" ref="C96:L96" si="23">IF(C84&gt;0,LN(C84),0)</f>
        <v>0</v>
      </c>
      <c r="D96" s="96">
        <f t="shared" si="23"/>
        <v>0</v>
      </c>
      <c r="E96" s="96">
        <f t="shared" si="23"/>
        <v>0</v>
      </c>
      <c r="F96" s="96">
        <f t="shared" si="23"/>
        <v>0</v>
      </c>
      <c r="G96" s="96">
        <f t="shared" si="23"/>
        <v>0</v>
      </c>
      <c r="H96" s="96">
        <f t="shared" si="23"/>
        <v>0</v>
      </c>
      <c r="I96" s="96">
        <f t="shared" si="23"/>
        <v>0</v>
      </c>
      <c r="J96" s="96">
        <f t="shared" si="23"/>
        <v>0</v>
      </c>
      <c r="K96" s="96">
        <f t="shared" si="23"/>
        <v>0</v>
      </c>
      <c r="L96" s="96">
        <f t="shared" si="23"/>
        <v>0</v>
      </c>
      <c r="M96" s="96">
        <f t="shared" si="19"/>
        <v>1</v>
      </c>
      <c r="N96" s="115">
        <f t="shared" si="17"/>
        <v>0</v>
      </c>
    </row>
    <row r="97" spans="1:14" hidden="1" outlineLevel="1" x14ac:dyDescent="0.25">
      <c r="A97" s="105"/>
      <c r="B97" s="95">
        <v>7</v>
      </c>
      <c r="C97" s="96">
        <f t="shared" ref="C97:L97" si="24">IF(C85&gt;0,LN(C85),0)</f>
        <v>0</v>
      </c>
      <c r="D97" s="96">
        <f t="shared" si="24"/>
        <v>0</v>
      </c>
      <c r="E97" s="96">
        <f t="shared" si="24"/>
        <v>0</v>
      </c>
      <c r="F97" s="96">
        <f t="shared" si="24"/>
        <v>0</v>
      </c>
      <c r="G97" s="96">
        <f t="shared" si="24"/>
        <v>0</v>
      </c>
      <c r="H97" s="96">
        <f t="shared" si="24"/>
        <v>0</v>
      </c>
      <c r="I97" s="96">
        <f t="shared" si="24"/>
        <v>0</v>
      </c>
      <c r="J97" s="96">
        <f t="shared" si="24"/>
        <v>0</v>
      </c>
      <c r="K97" s="96">
        <f t="shared" si="24"/>
        <v>0</v>
      </c>
      <c r="L97" s="96">
        <f t="shared" si="24"/>
        <v>0</v>
      </c>
      <c r="M97" s="96">
        <f t="shared" si="19"/>
        <v>1</v>
      </c>
      <c r="N97" s="115">
        <f t="shared" si="17"/>
        <v>0</v>
      </c>
    </row>
    <row r="98" spans="1:14" hidden="1" outlineLevel="1" x14ac:dyDescent="0.25">
      <c r="A98" s="105"/>
      <c r="B98" s="95">
        <v>8</v>
      </c>
      <c r="C98" s="96">
        <f t="shared" ref="C98:L98" si="25">IF(C86&gt;0,LN(C86),0)</f>
        <v>0</v>
      </c>
      <c r="D98" s="96">
        <f t="shared" si="25"/>
        <v>0</v>
      </c>
      <c r="E98" s="96">
        <f t="shared" si="25"/>
        <v>0</v>
      </c>
      <c r="F98" s="96">
        <f t="shared" si="25"/>
        <v>0</v>
      </c>
      <c r="G98" s="96">
        <f t="shared" si="25"/>
        <v>0</v>
      </c>
      <c r="H98" s="96">
        <f t="shared" si="25"/>
        <v>0</v>
      </c>
      <c r="I98" s="96">
        <f t="shared" si="25"/>
        <v>0</v>
      </c>
      <c r="J98" s="96">
        <f t="shared" si="25"/>
        <v>0</v>
      </c>
      <c r="K98" s="96">
        <f t="shared" si="25"/>
        <v>0</v>
      </c>
      <c r="L98" s="96">
        <f t="shared" si="25"/>
        <v>0</v>
      </c>
      <c r="M98" s="96">
        <f t="shared" si="19"/>
        <v>1</v>
      </c>
      <c r="N98" s="115">
        <f t="shared" si="17"/>
        <v>0</v>
      </c>
    </row>
    <row r="99" spans="1:14" hidden="1" outlineLevel="1" x14ac:dyDescent="0.25">
      <c r="A99" s="105"/>
      <c r="B99" s="95">
        <v>9</v>
      </c>
      <c r="C99" s="96">
        <f t="shared" ref="C99:L99" si="26">IF(C87&gt;0,LN(C87),0)</f>
        <v>0</v>
      </c>
      <c r="D99" s="96">
        <f t="shared" si="26"/>
        <v>0</v>
      </c>
      <c r="E99" s="96">
        <f t="shared" si="26"/>
        <v>0</v>
      </c>
      <c r="F99" s="96">
        <f t="shared" si="26"/>
        <v>0</v>
      </c>
      <c r="G99" s="96">
        <f t="shared" si="26"/>
        <v>0</v>
      </c>
      <c r="H99" s="96">
        <f t="shared" si="26"/>
        <v>0</v>
      </c>
      <c r="I99" s="96">
        <f t="shared" si="26"/>
        <v>0</v>
      </c>
      <c r="J99" s="96">
        <f t="shared" si="26"/>
        <v>0</v>
      </c>
      <c r="K99" s="96">
        <f t="shared" si="26"/>
        <v>0</v>
      </c>
      <c r="L99" s="96">
        <f t="shared" si="26"/>
        <v>0</v>
      </c>
      <c r="M99" s="96">
        <f t="shared" si="19"/>
        <v>1</v>
      </c>
      <c r="N99" s="115">
        <f t="shared" si="17"/>
        <v>0</v>
      </c>
    </row>
    <row r="100" spans="1:14" hidden="1" outlineLevel="1" x14ac:dyDescent="0.25">
      <c r="A100" s="105"/>
      <c r="B100" s="95">
        <v>10</v>
      </c>
      <c r="C100" s="96">
        <f t="shared" ref="C100:L100" si="27">IF(C88&gt;0,LN(C88),0)</f>
        <v>0</v>
      </c>
      <c r="D100" s="96">
        <f t="shared" si="27"/>
        <v>0</v>
      </c>
      <c r="E100" s="96">
        <f t="shared" si="27"/>
        <v>0</v>
      </c>
      <c r="F100" s="96">
        <f t="shared" si="27"/>
        <v>0</v>
      </c>
      <c r="G100" s="96">
        <f t="shared" si="27"/>
        <v>0</v>
      </c>
      <c r="H100" s="96">
        <f t="shared" si="27"/>
        <v>0</v>
      </c>
      <c r="I100" s="96">
        <f t="shared" si="27"/>
        <v>0</v>
      </c>
      <c r="J100" s="96">
        <f t="shared" si="27"/>
        <v>0</v>
      </c>
      <c r="K100" s="96">
        <f t="shared" si="27"/>
        <v>0</v>
      </c>
      <c r="L100" s="96">
        <f t="shared" si="27"/>
        <v>0</v>
      </c>
      <c r="M100" s="96">
        <f t="shared" si="19"/>
        <v>1</v>
      </c>
      <c r="N100" s="115">
        <f t="shared" si="17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6.3633007916723123</v>
      </c>
      <c r="N101" s="116">
        <f>MMULT(C89:L89,N91:N100)</f>
        <v>4.2617092451705165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1.961887304255141</v>
      </c>
      <c r="E102" s="95">
        <f t="shared" ref="E102:L110" ca="1" si="28">IF(AND($B79&lt;=$K$1,E$78&lt;=$K$1),IF(E79*E113&gt;1,E79*E113,1/(E79*E113)),0)</f>
        <v>1.6329931618554523</v>
      </c>
      <c r="F102" s="95">
        <f t="shared" ca="1" si="28"/>
        <v>1.2014057070673771</v>
      </c>
      <c r="G102" s="95">
        <f t="shared" si="28"/>
        <v>0</v>
      </c>
      <c r="H102" s="95">
        <f t="shared" si="28"/>
        <v>0</v>
      </c>
      <c r="I102" s="95">
        <f t="shared" si="28"/>
        <v>0</v>
      </c>
      <c r="J102" s="95">
        <f t="shared" si="28"/>
        <v>0</v>
      </c>
      <c r="K102" s="95">
        <f t="shared" si="28"/>
        <v>0</v>
      </c>
      <c r="L102" s="95">
        <f t="shared" si="28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28"/>
        <v>1.3872638167626055</v>
      </c>
      <c r="F103" s="95">
        <f t="shared" ca="1" si="28"/>
        <v>1.4142135623730949</v>
      </c>
      <c r="G103" s="95">
        <f t="shared" si="28"/>
        <v>0</v>
      </c>
      <c r="H103" s="95">
        <f t="shared" si="28"/>
        <v>0</v>
      </c>
      <c r="I103" s="95">
        <f t="shared" si="28"/>
        <v>0</v>
      </c>
      <c r="J103" s="95">
        <f t="shared" si="28"/>
        <v>0</v>
      </c>
      <c r="K103" s="95">
        <f t="shared" si="28"/>
        <v>0</v>
      </c>
      <c r="L103" s="95">
        <f t="shared" si="28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28"/>
        <v>1.1771323825530846</v>
      </c>
      <c r="G104" s="95">
        <f t="shared" si="28"/>
        <v>0</v>
      </c>
      <c r="H104" s="95">
        <f t="shared" si="28"/>
        <v>0</v>
      </c>
      <c r="I104" s="95">
        <f t="shared" si="28"/>
        <v>0</v>
      </c>
      <c r="J104" s="95">
        <f t="shared" si="28"/>
        <v>0</v>
      </c>
      <c r="K104" s="95">
        <f t="shared" si="28"/>
        <v>0</v>
      </c>
      <c r="L104" s="95">
        <f t="shared" si="28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28"/>
        <v>0</v>
      </c>
      <c r="H105" s="95">
        <f t="shared" si="28"/>
        <v>0</v>
      </c>
      <c r="I105" s="95">
        <f t="shared" si="28"/>
        <v>0</v>
      </c>
      <c r="J105" s="95">
        <f t="shared" si="28"/>
        <v>0</v>
      </c>
      <c r="K105" s="95">
        <f t="shared" si="28"/>
        <v>0</v>
      </c>
      <c r="L105" s="95">
        <f t="shared" si="28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28"/>
        <v>0</v>
      </c>
      <c r="I106" s="95">
        <f t="shared" si="28"/>
        <v>0</v>
      </c>
      <c r="J106" s="95">
        <f t="shared" si="28"/>
        <v>0</v>
      </c>
      <c r="K106" s="95">
        <f t="shared" si="28"/>
        <v>0</v>
      </c>
      <c r="L106" s="95">
        <f t="shared" si="28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28"/>
        <v>0</v>
      </c>
      <c r="J107" s="95">
        <f t="shared" si="28"/>
        <v>0</v>
      </c>
      <c r="K107" s="95">
        <f t="shared" si="28"/>
        <v>0</v>
      </c>
      <c r="L107" s="95">
        <f t="shared" si="28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28"/>
        <v>0</v>
      </c>
      <c r="K108" s="95">
        <f t="shared" si="28"/>
        <v>0</v>
      </c>
      <c r="L108" s="95">
        <f t="shared" si="28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28"/>
        <v>0</v>
      </c>
      <c r="L109" s="95">
        <f t="shared" si="28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28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17.656985738296271</v>
      </c>
      <c r="E113" s="95">
        <f t="shared" ref="E113:L121" ca="1" si="29">IF(AND($B91&lt;=$K$1,E$78&lt;=$K$1), OFFSET($N$90,E$78,0)/OFFSET($N$90,$B91,0),0)</f>
        <v>4.8989794855663558</v>
      </c>
      <c r="F113" s="95">
        <f t="shared" ca="1" si="29"/>
        <v>4.1617914502878168</v>
      </c>
      <c r="G113" s="95">
        <f t="shared" ca="1" si="29"/>
        <v>0</v>
      </c>
      <c r="H113" s="95">
        <f t="shared" ca="1" si="29"/>
        <v>0</v>
      </c>
      <c r="I113" s="95">
        <f t="shared" ca="1" si="29"/>
        <v>0</v>
      </c>
      <c r="J113" s="95">
        <f t="shared" ca="1" si="29"/>
        <v>0</v>
      </c>
      <c r="K113" s="95">
        <f t="shared" ca="1" si="29"/>
        <v>0</v>
      </c>
      <c r="L113" s="95">
        <f t="shared" ca="1" si="29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29"/>
        <v>0.27745276335252111</v>
      </c>
      <c r="F114" s="95">
        <f t="shared" ca="1" si="29"/>
        <v>0.23570226039551584</v>
      </c>
      <c r="G114" s="95">
        <f t="shared" ca="1" si="29"/>
        <v>0</v>
      </c>
      <c r="H114" s="95">
        <f t="shared" ca="1" si="29"/>
        <v>0</v>
      </c>
      <c r="I114" s="95">
        <f t="shared" ca="1" si="29"/>
        <v>0</v>
      </c>
      <c r="J114" s="95">
        <f t="shared" ca="1" si="29"/>
        <v>0</v>
      </c>
      <c r="K114" s="95">
        <f t="shared" ca="1" si="29"/>
        <v>0</v>
      </c>
      <c r="L114" s="95">
        <f t="shared" ca="1" si="29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29"/>
        <v>0.84952212242356129</v>
      </c>
      <c r="G115" s="95">
        <f t="shared" ca="1" si="29"/>
        <v>0</v>
      </c>
      <c r="H115" s="95">
        <f t="shared" ca="1" si="29"/>
        <v>0</v>
      </c>
      <c r="I115" s="95">
        <f t="shared" ca="1" si="29"/>
        <v>0</v>
      </c>
      <c r="J115" s="95">
        <f t="shared" ca="1" si="29"/>
        <v>0</v>
      </c>
      <c r="K115" s="95">
        <f t="shared" ca="1" si="29"/>
        <v>0</v>
      </c>
      <c r="L115" s="95">
        <f t="shared" ca="1" si="29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29"/>
        <v>0</v>
      </c>
      <c r="H116" s="95">
        <f t="shared" ca="1" si="29"/>
        <v>0</v>
      </c>
      <c r="I116" s="95">
        <f t="shared" ca="1" si="29"/>
        <v>0</v>
      </c>
      <c r="J116" s="95">
        <f t="shared" ca="1" si="29"/>
        <v>0</v>
      </c>
      <c r="K116" s="95">
        <f t="shared" ca="1" si="29"/>
        <v>0</v>
      </c>
      <c r="L116" s="95">
        <f t="shared" ca="1" si="29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29"/>
        <v>0</v>
      </c>
      <c r="I117" s="95">
        <f t="shared" ca="1" si="29"/>
        <v>0</v>
      </c>
      <c r="J117" s="95">
        <f t="shared" ca="1" si="29"/>
        <v>0</v>
      </c>
      <c r="K117" s="95">
        <f t="shared" ca="1" si="29"/>
        <v>0</v>
      </c>
      <c r="L117" s="95">
        <f t="shared" ca="1" si="29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29"/>
        <v>0</v>
      </c>
      <c r="J118" s="95">
        <f t="shared" ca="1" si="29"/>
        <v>0</v>
      </c>
      <c r="K118" s="95">
        <f t="shared" ca="1" si="29"/>
        <v>0</v>
      </c>
      <c r="L118" s="95">
        <f t="shared" ca="1" si="29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29"/>
        <v>0</v>
      </c>
      <c r="K119" s="95">
        <f t="shared" ca="1" si="29"/>
        <v>0</v>
      </c>
      <c r="L119" s="95">
        <f t="shared" ca="1" si="29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29"/>
        <v>0</v>
      </c>
      <c r="L120" s="95">
        <f t="shared" ca="1" si="29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29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B9</v>
      </c>
      <c r="E124" s="95" t="str">
        <f t="shared" ref="E124:L132" ca="1" si="30">IF(AND($B124&lt;=$K$1,E$123&lt;=$K$1),IF(E113&gt;1,"B"&amp;TEXT(MIN(9,ROUND(E113,0)),"@"),"A"&amp;TEXT(MIN(9,ROUND(1/E113,0)),"@")),"")</f>
        <v>B5</v>
      </c>
      <c r="F124" s="95" t="str">
        <f t="shared" ca="1" si="30"/>
        <v>B4</v>
      </c>
      <c r="G124" s="95" t="str">
        <f t="shared" si="30"/>
        <v/>
      </c>
      <c r="H124" s="95" t="str">
        <f t="shared" si="30"/>
        <v/>
      </c>
      <c r="I124" s="95" t="str">
        <f t="shared" si="30"/>
        <v/>
      </c>
      <c r="J124" s="95" t="str">
        <f t="shared" si="30"/>
        <v/>
      </c>
      <c r="K124" s="95" t="str">
        <f t="shared" si="30"/>
        <v/>
      </c>
      <c r="L124" s="95" t="str">
        <f t="shared" si="30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30"/>
        <v>A4</v>
      </c>
      <c r="F125" s="95" t="str">
        <f t="shared" ca="1" si="30"/>
        <v>A4</v>
      </c>
      <c r="G125" s="95" t="str">
        <f t="shared" si="30"/>
        <v/>
      </c>
      <c r="H125" s="95" t="str">
        <f t="shared" si="30"/>
        <v/>
      </c>
      <c r="I125" s="95" t="str">
        <f t="shared" si="30"/>
        <v/>
      </c>
      <c r="J125" s="95" t="str">
        <f t="shared" si="30"/>
        <v/>
      </c>
      <c r="K125" s="95" t="str">
        <f t="shared" si="30"/>
        <v/>
      </c>
      <c r="L125" s="95" t="str">
        <f t="shared" si="30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30"/>
        <v>A1</v>
      </c>
      <c r="G126" s="95" t="str">
        <f t="shared" si="30"/>
        <v/>
      </c>
      <c r="H126" s="95" t="str">
        <f t="shared" si="30"/>
        <v/>
      </c>
      <c r="I126" s="95" t="str">
        <f t="shared" si="30"/>
        <v/>
      </c>
      <c r="J126" s="95" t="str">
        <f t="shared" si="30"/>
        <v/>
      </c>
      <c r="K126" s="95" t="str">
        <f t="shared" si="30"/>
        <v/>
      </c>
      <c r="L126" s="95" t="str">
        <f t="shared" si="30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30"/>
        <v/>
      </c>
      <c r="H127" s="95" t="str">
        <f t="shared" si="30"/>
        <v/>
      </c>
      <c r="I127" s="95" t="str">
        <f t="shared" si="30"/>
        <v/>
      </c>
      <c r="J127" s="95" t="str">
        <f t="shared" si="30"/>
        <v/>
      </c>
      <c r="K127" s="95" t="str">
        <f t="shared" si="30"/>
        <v/>
      </c>
      <c r="L127" s="95" t="str">
        <f t="shared" si="30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30"/>
        <v/>
      </c>
      <c r="I128" s="95" t="str">
        <f t="shared" si="30"/>
        <v/>
      </c>
      <c r="J128" s="95" t="str">
        <f t="shared" si="30"/>
        <v/>
      </c>
      <c r="K128" s="95" t="str">
        <f t="shared" si="30"/>
        <v/>
      </c>
      <c r="L128" s="95" t="str">
        <f t="shared" si="30"/>
        <v/>
      </c>
      <c r="M128" s="91"/>
      <c r="N128" s="104"/>
    </row>
    <row r="129" spans="1:16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30"/>
        <v/>
      </c>
      <c r="J129" s="95" t="str">
        <f t="shared" si="30"/>
        <v/>
      </c>
      <c r="K129" s="95" t="str">
        <f t="shared" si="30"/>
        <v/>
      </c>
      <c r="L129" s="95" t="str">
        <f t="shared" si="30"/>
        <v/>
      </c>
      <c r="M129" s="91"/>
      <c r="N129" s="104"/>
    </row>
    <row r="130" spans="1:16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30"/>
        <v/>
      </c>
      <c r="K130" s="95" t="str">
        <f t="shared" si="30"/>
        <v/>
      </c>
      <c r="L130" s="95" t="str">
        <f t="shared" si="30"/>
        <v/>
      </c>
      <c r="M130" s="91"/>
      <c r="N130" s="104"/>
    </row>
    <row r="131" spans="1:16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30"/>
        <v/>
      </c>
      <c r="L131" s="95" t="str">
        <f t="shared" si="30"/>
        <v/>
      </c>
      <c r="M131" s="91"/>
      <c r="N131" s="104"/>
    </row>
    <row r="132" spans="1:16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30"/>
        <v/>
      </c>
      <c r="M132" s="91"/>
      <c r="N132" s="104"/>
    </row>
    <row r="133" spans="1:16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6" collapsed="1" x14ac:dyDescent="0.25"/>
    <row r="136" spans="1:16" x14ac:dyDescent="0.25">
      <c r="C136" s="370" t="s">
        <v>10</v>
      </c>
      <c r="D136" s="367"/>
      <c r="E136" s="367"/>
      <c r="F136" s="371" t="s">
        <v>3</v>
      </c>
      <c r="G136" s="367"/>
      <c r="H136" s="367"/>
      <c r="I136" s="371" t="s">
        <v>4</v>
      </c>
      <c r="J136" s="367"/>
      <c r="K136" s="367"/>
      <c r="L136" s="367"/>
      <c r="M136" s="367"/>
      <c r="N136" s="367"/>
      <c r="O136" s="367"/>
      <c r="P136" s="377"/>
    </row>
    <row r="137" spans="1:16" x14ac:dyDescent="0.25">
      <c r="C137" s="366">
        <v>1</v>
      </c>
      <c r="D137" s="367"/>
      <c r="E137" s="367"/>
      <c r="F137" s="368" t="s">
        <v>5</v>
      </c>
      <c r="G137" s="369"/>
      <c r="H137" s="367"/>
      <c r="I137" s="372" t="s">
        <v>11</v>
      </c>
      <c r="J137" s="373"/>
      <c r="K137" s="373"/>
      <c r="L137" s="373"/>
      <c r="M137" s="373"/>
      <c r="N137" s="373"/>
      <c r="O137" s="373"/>
      <c r="P137" s="374"/>
    </row>
    <row r="138" spans="1:16" x14ac:dyDescent="0.25">
      <c r="C138" s="366">
        <v>3</v>
      </c>
      <c r="D138" s="367"/>
      <c r="E138" s="367"/>
      <c r="F138" s="368" t="s">
        <v>6</v>
      </c>
      <c r="G138" s="369"/>
      <c r="H138" s="367"/>
      <c r="I138" s="372" t="s">
        <v>12</v>
      </c>
      <c r="J138" s="373"/>
      <c r="K138" s="373"/>
      <c r="L138" s="373"/>
      <c r="M138" s="373"/>
      <c r="N138" s="373"/>
      <c r="O138" s="373"/>
      <c r="P138" s="374"/>
    </row>
    <row r="139" spans="1:16" x14ac:dyDescent="0.25">
      <c r="C139" s="366">
        <v>5</v>
      </c>
      <c r="D139" s="367"/>
      <c r="E139" s="367"/>
      <c r="F139" s="368" t="s">
        <v>7</v>
      </c>
      <c r="G139" s="369"/>
      <c r="H139" s="367"/>
      <c r="I139" s="372" t="s">
        <v>13</v>
      </c>
      <c r="J139" s="373"/>
      <c r="K139" s="373"/>
      <c r="L139" s="373"/>
      <c r="M139" s="373"/>
      <c r="N139" s="373"/>
      <c r="O139" s="373"/>
      <c r="P139" s="374"/>
    </row>
    <row r="140" spans="1:16" x14ac:dyDescent="0.25">
      <c r="C140" s="366">
        <v>7</v>
      </c>
      <c r="D140" s="367"/>
      <c r="E140" s="367"/>
      <c r="F140" s="368" t="s">
        <v>8</v>
      </c>
      <c r="G140" s="369"/>
      <c r="H140" s="367"/>
      <c r="I140" s="372" t="s">
        <v>14</v>
      </c>
      <c r="J140" s="373"/>
      <c r="K140" s="373"/>
      <c r="L140" s="373"/>
      <c r="M140" s="373"/>
      <c r="N140" s="373"/>
      <c r="O140" s="373"/>
      <c r="P140" s="374"/>
    </row>
    <row r="141" spans="1:16" x14ac:dyDescent="0.25">
      <c r="C141" s="366">
        <v>9</v>
      </c>
      <c r="D141" s="367"/>
      <c r="E141" s="367"/>
      <c r="F141" s="368" t="s">
        <v>9</v>
      </c>
      <c r="G141" s="369"/>
      <c r="H141" s="367"/>
      <c r="I141" s="372" t="s">
        <v>18</v>
      </c>
      <c r="J141" s="373"/>
      <c r="K141" s="373"/>
      <c r="L141" s="373"/>
      <c r="M141" s="373"/>
      <c r="N141" s="373"/>
      <c r="O141" s="373"/>
      <c r="P141" s="374"/>
    </row>
    <row r="142" spans="1:16" x14ac:dyDescent="0.25">
      <c r="C142" s="375" t="s">
        <v>79</v>
      </c>
      <c r="D142" s="376"/>
      <c r="E142" s="376"/>
      <c r="F142" s="376"/>
      <c r="G142" s="376"/>
      <c r="H142" s="376"/>
      <c r="I142" s="376"/>
      <c r="J142" s="376"/>
      <c r="K142" s="376"/>
      <c r="L142" s="376"/>
      <c r="M142" s="376"/>
      <c r="N142" s="376"/>
      <c r="O142" s="376"/>
      <c r="P142" s="353"/>
    </row>
  </sheetData>
  <sheetProtection selectLockedCells="1"/>
  <sortState xmlns:xlrd2="http://schemas.microsoft.com/office/spreadsheetml/2017/richdata2" ref="B20:C26">
    <sortCondition ref="C20:C26"/>
  </sortState>
  <mergeCells count="98">
    <mergeCell ref="C142:P142"/>
    <mergeCell ref="C140:E140"/>
    <mergeCell ref="F140:H140"/>
    <mergeCell ref="I140:P140"/>
    <mergeCell ref="C141:E141"/>
    <mergeCell ref="F141:H141"/>
    <mergeCell ref="I141:P141"/>
    <mergeCell ref="C138:E138"/>
    <mergeCell ref="F138:H138"/>
    <mergeCell ref="I138:P138"/>
    <mergeCell ref="C139:E139"/>
    <mergeCell ref="F139:H139"/>
    <mergeCell ref="I139:P139"/>
    <mergeCell ref="C136:E136"/>
    <mergeCell ref="F136:H136"/>
    <mergeCell ref="I136:P136"/>
    <mergeCell ref="C137:E137"/>
    <mergeCell ref="F137:H137"/>
    <mergeCell ref="I137:P137"/>
    <mergeCell ref="G68:N68"/>
    <mergeCell ref="G69:N69"/>
    <mergeCell ref="G67:N67"/>
    <mergeCell ref="G70:N70"/>
    <mergeCell ref="G71:N71"/>
    <mergeCell ref="G72:N72"/>
    <mergeCell ref="A73:N73"/>
    <mergeCell ref="A71:C71"/>
    <mergeCell ref="D71:F71"/>
    <mergeCell ref="A72:C72"/>
    <mergeCell ref="D72:F72"/>
    <mergeCell ref="A69:C69"/>
    <mergeCell ref="D69:F69"/>
    <mergeCell ref="A70:C70"/>
    <mergeCell ref="D70:F70"/>
    <mergeCell ref="A67:C67"/>
    <mergeCell ref="D67:F67"/>
    <mergeCell ref="A68:C68"/>
    <mergeCell ref="D68:F68"/>
    <mergeCell ref="D20:F20"/>
    <mergeCell ref="H62:J62"/>
    <mergeCell ref="H63:J63"/>
    <mergeCell ref="H64:J64"/>
    <mergeCell ref="H65:J65"/>
    <mergeCell ref="H56:J56"/>
    <mergeCell ref="H57:J57"/>
    <mergeCell ref="H58:J58"/>
    <mergeCell ref="H59:J59"/>
    <mergeCell ref="H60:J60"/>
    <mergeCell ref="H61:J61"/>
    <mergeCell ref="H50:J50"/>
    <mergeCell ref="H51:J51"/>
    <mergeCell ref="H52:J52"/>
    <mergeCell ref="H53:J53"/>
    <mergeCell ref="H54:J54"/>
    <mergeCell ref="H55:J55"/>
    <mergeCell ref="H41:J41"/>
    <mergeCell ref="H42:J42"/>
    <mergeCell ref="H43:J43"/>
    <mergeCell ref="H44:J44"/>
    <mergeCell ref="H45:J45"/>
    <mergeCell ref="H46:J46"/>
    <mergeCell ref="H35:J35"/>
    <mergeCell ref="H36:J36"/>
    <mergeCell ref="H37:J37"/>
    <mergeCell ref="H38:J38"/>
    <mergeCell ref="H39:J39"/>
    <mergeCell ref="H30:J30"/>
    <mergeCell ref="H31:J31"/>
    <mergeCell ref="H32:J32"/>
    <mergeCell ref="H33:J33"/>
    <mergeCell ref="H34:J34"/>
    <mergeCell ref="H20:J20"/>
    <mergeCell ref="G17:H17"/>
    <mergeCell ref="Q77:S77"/>
    <mergeCell ref="H21:J21"/>
    <mergeCell ref="H22:J22"/>
    <mergeCell ref="H23:J23"/>
    <mergeCell ref="H24:J24"/>
    <mergeCell ref="H25:J25"/>
    <mergeCell ref="H26:J26"/>
    <mergeCell ref="H27:J27"/>
    <mergeCell ref="H28:J28"/>
    <mergeCell ref="H48:J48"/>
    <mergeCell ref="H49:J49"/>
    <mergeCell ref="H47:J47"/>
    <mergeCell ref="H40:J40"/>
    <mergeCell ref="H29:J29"/>
    <mergeCell ref="B17:E17"/>
    <mergeCell ref="B11:F11"/>
    <mergeCell ref="B12:F12"/>
    <mergeCell ref="B13:F13"/>
    <mergeCell ref="B14:F14"/>
    <mergeCell ref="B15:F15"/>
    <mergeCell ref="B6:F6"/>
    <mergeCell ref="B7:F7"/>
    <mergeCell ref="B8:F8"/>
    <mergeCell ref="B9:F9"/>
    <mergeCell ref="B10:F10"/>
  </mergeCells>
  <conditionalFormatting sqref="B17">
    <cfRule type="expression" dxfId="397" priority="11">
      <formula>ISBLANK($B$17)</formula>
    </cfRule>
  </conditionalFormatting>
  <conditionalFormatting sqref="B6:N15">
    <cfRule type="expression" dxfId="396" priority="9">
      <formula>$B6&lt;&gt;""</formula>
    </cfRule>
  </conditionalFormatting>
  <conditionalFormatting sqref="C80:C88 D81:D88 E82:E88 F83:F88 G84:G88 H85:H88 I86:I88 C87:J88 C88:K88">
    <cfRule type="cellIs" dxfId="395" priority="26" operator="notEqual">
      <formula>0</formula>
    </cfRule>
  </conditionalFormatting>
  <conditionalFormatting sqref="C77:I77 N77 A79:A86">
    <cfRule type="cellIs" dxfId="394" priority="52" stopIfTrue="1" operator="equal">
      <formula>"n/a"</formula>
    </cfRule>
  </conditionalFormatting>
  <conditionalFormatting sqref="C91:L100">
    <cfRule type="cellIs" dxfId="393" priority="21" operator="equal">
      <formula>0</formula>
    </cfRule>
  </conditionalFormatting>
  <conditionalFormatting sqref="C102:L111">
    <cfRule type="cellIs" dxfId="392" priority="22" operator="equal">
      <formula>0</formula>
    </cfRule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79:L80 J80:L85 C81:D81 F81:L81 C82:E82 G82:L82 C83:F83 H83:L83 C84:G84 I84:L84 C85:H85 C86:I86 K86:L86 L87">
    <cfRule type="cellIs" dxfId="391" priority="49" operator="notEqual">
      <formula>0</formula>
    </cfRule>
  </conditionalFormatting>
  <conditionalFormatting sqref="G17">
    <cfRule type="expression" dxfId="390" priority="24">
      <formula>ISBLANK($G$17)</formula>
    </cfRule>
  </conditionalFormatting>
  <conditionalFormatting sqref="K21:L65">
    <cfRule type="expression" dxfId="389" priority="29">
      <formula>AND($A21&gt;0,OR($K21="",$L21=""))</formula>
    </cfRule>
    <cfRule type="expression" dxfId="388" priority="30">
      <formula>($A21=0)</formula>
    </cfRule>
  </conditionalFormatting>
  <conditionalFormatting sqref="K27:L27">
    <cfRule type="cellIs" dxfId="387" priority="50" stopIfTrue="1" operator="equal">
      <formula>""" """</formula>
    </cfRule>
  </conditionalFormatting>
  <conditionalFormatting sqref="M17">
    <cfRule type="expression" dxfId="386" priority="7" stopIfTrue="1">
      <formula>$M$17&gt;$K$17</formula>
    </cfRule>
  </conditionalFormatting>
  <conditionalFormatting sqref="M21:M65">
    <cfRule type="cellIs" dxfId="385" priority="13" operator="greaterThan">
      <formula>3</formula>
    </cfRule>
    <cfRule type="cellIs" dxfId="384" priority="41" operator="equal">
      <formula>3</formula>
    </cfRule>
    <cfRule type="cellIs" dxfId="383" priority="42" operator="equal">
      <formula>2</formula>
    </cfRule>
    <cfRule type="cellIs" dxfId="382" priority="43" operator="equal">
      <formula>1</formula>
    </cfRule>
  </conditionalFormatting>
  <conditionalFormatting sqref="N91:N100">
    <cfRule type="cellIs" dxfId="381" priority="20" operator="equal">
      <formula>0</formula>
    </cfRule>
  </conditionalFormatting>
  <conditionalFormatting sqref="O6:O15">
    <cfRule type="cellIs" dxfId="380" priority="15" operator="lessThan">
      <formula>0.00001</formula>
    </cfRule>
    <cfRule type="colorScale" priority="16">
      <colorScale>
        <cfvo type="min"/>
        <cfvo type="max"/>
        <color rgb="FFFCFCFF"/>
        <color rgb="FF63BE7B"/>
      </colorScale>
    </cfRule>
  </conditionalFormatting>
  <dataValidations count="3">
    <dataValidation type="whole" allowBlank="1" showInputMessage="1" showErrorMessage="1" sqref="M74 M66" xr:uid="{00000000-0002-0000-0100-000000000000}">
      <formula1>1</formula1>
      <formula2>9</formula2>
    </dataValidation>
    <dataValidation type="list" allowBlank="1" showInputMessage="1" showErrorMessage="1" sqref="K74 K21:K65" xr:uid="{00000000-0002-0000-0100-000001000000}">
      <formula1>$O$19:$O$20</formula1>
    </dataValidation>
    <dataValidation type="decimal" allowBlank="1" showInputMessage="1" showErrorMessage="1" sqref="L21:L65" xr:uid="{00000000-0002-0000-01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19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117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19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56" priority="11">
      <formula>ISBLANK($B$17)</formula>
    </cfRule>
  </conditionalFormatting>
  <conditionalFormatting sqref="B6:N15">
    <cfRule type="expression" dxfId="55" priority="10">
      <formula>$B6&lt;&gt;""</formula>
    </cfRule>
  </conditionalFormatting>
  <conditionalFormatting sqref="C80:C88 D81:D88 E82:E88 F83:F88 G84:G88 H85:H88 I86:I88 C87:J88 C88:K88">
    <cfRule type="cellIs" dxfId="54" priority="20" operator="notEqual">
      <formula>0</formula>
    </cfRule>
  </conditionalFormatting>
  <conditionalFormatting sqref="C77:I77 N77 A79:A86">
    <cfRule type="cellIs" dxfId="53" priority="34" stopIfTrue="1" operator="equal">
      <formula>"n/a"</formula>
    </cfRule>
  </conditionalFormatting>
  <conditionalFormatting sqref="C91:L100">
    <cfRule type="cellIs" dxfId="52" priority="16" operator="equal">
      <formula>0</formula>
    </cfRule>
  </conditionalFormatting>
  <conditionalFormatting sqref="C102:L111">
    <cfRule type="cellIs" dxfId="51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50" priority="32" operator="notEqual">
      <formula>0</formula>
    </cfRule>
  </conditionalFormatting>
  <conditionalFormatting sqref="G17">
    <cfRule type="expression" dxfId="49" priority="19">
      <formula>ISBLANK($G$17)</formula>
    </cfRule>
  </conditionalFormatting>
  <conditionalFormatting sqref="K21:L65">
    <cfRule type="expression" dxfId="48" priority="23">
      <formula>AND($A21&gt;0,OR($K21="",$L21=""))</formula>
    </cfRule>
    <cfRule type="expression" dxfId="47" priority="24">
      <formula>($A21=0)</formula>
    </cfRule>
  </conditionalFormatting>
  <conditionalFormatting sqref="K27:L27">
    <cfRule type="cellIs" dxfId="46" priority="33" stopIfTrue="1" operator="equal">
      <formula>""" """</formula>
    </cfRule>
  </conditionalFormatting>
  <conditionalFormatting sqref="M17">
    <cfRule type="expression" dxfId="45" priority="9" stopIfTrue="1">
      <formula>$M$17&gt;$K$17</formula>
    </cfRule>
  </conditionalFormatting>
  <conditionalFormatting sqref="M21:M65">
    <cfRule type="cellIs" dxfId="44" priority="3" operator="greaterThan">
      <formula>3</formula>
    </cfRule>
    <cfRule type="cellIs" dxfId="43" priority="4" operator="equal">
      <formula>3</formula>
    </cfRule>
    <cfRule type="cellIs" dxfId="42" priority="5" operator="equal">
      <formula>2</formula>
    </cfRule>
    <cfRule type="cellIs" dxfId="41" priority="6" operator="equal">
      <formula>1</formula>
    </cfRule>
  </conditionalFormatting>
  <conditionalFormatting sqref="N91:N100">
    <cfRule type="cellIs" dxfId="40" priority="15" operator="equal">
      <formula>0</formula>
    </cfRule>
  </conditionalFormatting>
  <conditionalFormatting sqref="O6:O15">
    <cfRule type="cellIs" dxfId="39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38" priority="35" stopIfTrue="1" operator="equal">
      <formula>0</formula>
    </cfRule>
  </conditionalFormatting>
  <dataValidations count="3">
    <dataValidation type="whole" allowBlank="1" showInputMessage="1" showErrorMessage="1" sqref="M74 M66" xr:uid="{00000000-0002-0000-1300-000000000000}">
      <formula1>1</formula1>
      <formula2>9</formula2>
    </dataValidation>
    <dataValidation type="list" allowBlank="1" showInputMessage="1" showErrorMessage="1" sqref="K74 K21:K65" xr:uid="{00000000-0002-0000-1300-000001000000}">
      <formula1>$O$19:$O$20</formula1>
    </dataValidation>
    <dataValidation type="decimal" allowBlank="1" showInputMessage="1" showErrorMessage="1" sqref="L21:L65" xr:uid="{00000000-0002-0000-13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2"/>
    <pageSetUpPr fitToPage="1"/>
  </sheetPr>
  <dimension ref="A1:X134"/>
  <sheetViews>
    <sheetView topLeftCell="A16"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20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118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20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>IF(ISNA(VLOOKUP(($B79*10+D$78),$A$21:$O$65,15,FALSE)),0,VLOOKUP(($B79*10+D$78),$A$21:$O$65,15,FALSE))</f>
        <v>1</v>
      </c>
      <c r="E79" s="92">
        <f t="shared" ref="E79:L86" si="7">IF(ISNA(VLOOKUP(($B79*10+E$78),$A$21:$O$65,15,FALSE)),0,VLOOKUP(($B79*10+E$78),$A$21:$O$65,15,FALSE))</f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259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259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259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259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259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259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259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259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259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259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A73:N73"/>
    <mergeCell ref="Q77:S77"/>
    <mergeCell ref="A71:C71"/>
    <mergeCell ref="D71:F71"/>
    <mergeCell ref="G71:N71"/>
    <mergeCell ref="A72:C72"/>
    <mergeCell ref="D72:F72"/>
    <mergeCell ref="G72:N72"/>
    <mergeCell ref="A69:C69"/>
    <mergeCell ref="D69:F69"/>
    <mergeCell ref="G69:N69"/>
    <mergeCell ref="A70:C70"/>
    <mergeCell ref="D70:F70"/>
    <mergeCell ref="G70:N70"/>
    <mergeCell ref="A67:C67"/>
    <mergeCell ref="D67:F67"/>
    <mergeCell ref="G67:N67"/>
    <mergeCell ref="A68:C68"/>
    <mergeCell ref="D68:F68"/>
    <mergeCell ref="G68:N68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B11:F11"/>
    <mergeCell ref="B12:F12"/>
    <mergeCell ref="B13:F13"/>
    <mergeCell ref="B14:F14"/>
    <mergeCell ref="B15:F15"/>
    <mergeCell ref="B10:F10"/>
    <mergeCell ref="A4:N4"/>
    <mergeCell ref="B6:F6"/>
    <mergeCell ref="B7:F7"/>
    <mergeCell ref="B8:F8"/>
    <mergeCell ref="B9:F9"/>
  </mergeCells>
  <conditionalFormatting sqref="B17">
    <cfRule type="expression" dxfId="37" priority="11">
      <formula>ISBLANK($B$17)</formula>
    </cfRule>
  </conditionalFormatting>
  <conditionalFormatting sqref="B6:N15">
    <cfRule type="expression" dxfId="36" priority="10">
      <formula>$B6&lt;&gt;""</formula>
    </cfRule>
  </conditionalFormatting>
  <conditionalFormatting sqref="C80:C88 D81:D88 E82:E88 F83:F88 G84:G88 H85:H88 I86:I88 C87:J88 C88:K88">
    <cfRule type="cellIs" dxfId="35" priority="20" operator="notEqual">
      <formula>0</formula>
    </cfRule>
  </conditionalFormatting>
  <conditionalFormatting sqref="C77:I77 N77 A79:A86">
    <cfRule type="cellIs" dxfId="34" priority="34" stopIfTrue="1" operator="equal">
      <formula>"n/a"</formula>
    </cfRule>
  </conditionalFormatting>
  <conditionalFormatting sqref="C91:L100">
    <cfRule type="cellIs" dxfId="33" priority="16" operator="equal">
      <formula>0</formula>
    </cfRule>
  </conditionalFormatting>
  <conditionalFormatting sqref="C102:L111">
    <cfRule type="cellIs" dxfId="32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31" priority="32" operator="notEqual">
      <formula>0</formula>
    </cfRule>
  </conditionalFormatting>
  <conditionalFormatting sqref="G17">
    <cfRule type="expression" dxfId="30" priority="19">
      <formula>ISBLANK($G$17)</formula>
    </cfRule>
  </conditionalFormatting>
  <conditionalFormatting sqref="K21:L65">
    <cfRule type="expression" dxfId="29" priority="23">
      <formula>AND($A21&gt;0,OR($K21="",$L21=""))</formula>
    </cfRule>
    <cfRule type="expression" dxfId="28" priority="24">
      <formula>($A21=0)</formula>
    </cfRule>
  </conditionalFormatting>
  <conditionalFormatting sqref="K27:L27">
    <cfRule type="cellIs" dxfId="27" priority="33" stopIfTrue="1" operator="equal">
      <formula>""" """</formula>
    </cfRule>
  </conditionalFormatting>
  <conditionalFormatting sqref="M17">
    <cfRule type="expression" dxfId="26" priority="9" stopIfTrue="1">
      <formula>$M$17&gt;$K$17</formula>
    </cfRule>
  </conditionalFormatting>
  <conditionalFormatting sqref="M21:M65">
    <cfRule type="cellIs" dxfId="25" priority="3" operator="greaterThan">
      <formula>3</formula>
    </cfRule>
    <cfRule type="cellIs" dxfId="24" priority="4" operator="equal">
      <formula>3</formula>
    </cfRule>
    <cfRule type="cellIs" dxfId="23" priority="5" operator="equal">
      <formula>2</formula>
    </cfRule>
    <cfRule type="cellIs" dxfId="22" priority="6" operator="equal">
      <formula>1</formula>
    </cfRule>
  </conditionalFormatting>
  <conditionalFormatting sqref="N91:N100">
    <cfRule type="cellIs" dxfId="21" priority="15" operator="equal">
      <formula>0</formula>
    </cfRule>
  </conditionalFormatting>
  <conditionalFormatting sqref="O6:O15">
    <cfRule type="cellIs" dxfId="20" priority="13" operator="lessThan">
      <formula>0.00001</formula>
    </cfRule>
    <cfRule type="colorScale" priority="14">
      <colorScale>
        <cfvo type="min"/>
        <cfvo type="max"/>
        <color rgb="FFFCFCFF"/>
        <color rgb="FF63BE7B"/>
      </colorScale>
    </cfRule>
  </conditionalFormatting>
  <conditionalFormatting sqref="Q79:Q86">
    <cfRule type="cellIs" dxfId="19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1400-000000000000}">
      <formula1>$O$19:$O$20</formula1>
    </dataValidation>
    <dataValidation type="whole" allowBlank="1" showInputMessage="1" showErrorMessage="1" sqref="M74 M66" xr:uid="{00000000-0002-0000-1400-000001000000}">
      <formula1>1</formula1>
      <formula2>9</formula2>
    </dataValidation>
    <dataValidation type="decimal" allowBlank="1" showInputMessage="1" showErrorMessage="1" sqref="L21:L65" xr:uid="{00000000-0002-0000-14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1"/>
    <pageSetUpPr fitToPage="1"/>
  </sheetPr>
  <dimension ref="A1:AV148"/>
  <sheetViews>
    <sheetView workbookViewId="0">
      <selection activeCell="AW53" sqref="AW53"/>
    </sheetView>
  </sheetViews>
  <sheetFormatPr baseColWidth="10" defaultColWidth="9.109375" defaultRowHeight="11.4" outlineLevelCol="1" x14ac:dyDescent="0.2"/>
  <cols>
    <col min="1" max="1" width="5.6640625" style="9" customWidth="1"/>
    <col min="2" max="11" width="4.88671875" style="9" customWidth="1"/>
    <col min="12" max="12" width="5.6640625" style="9" customWidth="1"/>
    <col min="13" max="22" width="4.88671875" style="9" customWidth="1"/>
    <col min="23" max="23" width="5" style="9" customWidth="1"/>
    <col min="24" max="33" width="4.88671875" style="9" hidden="1" customWidth="1" outlineLevel="1"/>
    <col min="34" max="34" width="5.6640625" style="9" hidden="1" customWidth="1" outlineLevel="1"/>
    <col min="35" max="44" width="4.88671875" style="9" hidden="1" customWidth="1" outlineLevel="1"/>
    <col min="45" max="45" width="9.109375" style="9" collapsed="1"/>
    <col min="46" max="16384" width="9.109375" style="9"/>
  </cols>
  <sheetData>
    <row r="1" spans="1:48" ht="17.399999999999999" x14ac:dyDescent="0.3">
      <c r="A1" s="2" t="s">
        <v>0</v>
      </c>
      <c r="B1" s="8"/>
      <c r="C1" s="8"/>
      <c r="F1" s="5" t="s">
        <v>22</v>
      </c>
    </row>
    <row r="2" spans="1:48" s="3" customFormat="1" ht="13.2" x14ac:dyDescent="0.25">
      <c r="A2" s="40" t="s">
        <v>40</v>
      </c>
      <c r="B2" s="1"/>
      <c r="F2" s="40" t="s">
        <v>90</v>
      </c>
    </row>
    <row r="3" spans="1:48" s="3" customFormat="1" ht="13.2" x14ac:dyDescent="0.25">
      <c r="A3" s="1"/>
      <c r="B3" s="1"/>
    </row>
    <row r="4" spans="1:48" s="3" customFormat="1" ht="13.2" x14ac:dyDescent="0.25">
      <c r="A4" s="1"/>
      <c r="B4" s="1"/>
      <c r="N4" s="13">
        <f>Summary!B9</f>
        <v>2</v>
      </c>
      <c r="O4" s="14" t="s">
        <v>23</v>
      </c>
    </row>
    <row r="5" spans="1:48" s="3" customFormat="1" ht="13.2" x14ac:dyDescent="0.25">
      <c r="A5" s="1"/>
      <c r="B5" s="40" t="s">
        <v>99</v>
      </c>
      <c r="N5" s="13">
        <f>Summary!B7</f>
        <v>4</v>
      </c>
      <c r="O5" s="15" t="s">
        <v>28</v>
      </c>
      <c r="X5" s="40" t="s">
        <v>97</v>
      </c>
    </row>
    <row r="7" spans="1:48" ht="13.2" x14ac:dyDescent="0.25">
      <c r="A7" s="78" t="s">
        <v>51</v>
      </c>
      <c r="B7" s="383" t="s">
        <v>30</v>
      </c>
      <c r="C7" s="383"/>
      <c r="D7" s="383"/>
      <c r="E7" s="383"/>
      <c r="F7" s="383"/>
      <c r="G7" s="383"/>
      <c r="H7" s="383"/>
      <c r="I7" s="383"/>
      <c r="J7" s="43"/>
      <c r="K7" s="43"/>
      <c r="L7" s="77">
        <v>1</v>
      </c>
      <c r="M7" s="382" t="str">
        <f ca="1">INDIRECT(ADDRESS(17,2,1,1,"in"&amp;TEXT(L7,"@")))</f>
        <v>Participant 1</v>
      </c>
      <c r="N7" s="382"/>
      <c r="O7" s="382"/>
      <c r="P7" s="382"/>
      <c r="Q7" s="382"/>
      <c r="R7" s="382"/>
      <c r="S7" s="252">
        <f ca="1">INDIRECT(ADDRESS(17,6,1,1,"in"&amp;TEXT(L7,"@")))</f>
        <v>1</v>
      </c>
      <c r="T7" s="74"/>
      <c r="U7" s="381">
        <f ca="1">INDIRECT(ADDRESS(17,7,1,1,"in"&amp;TEXT(L7,"@")))</f>
        <v>0</v>
      </c>
      <c r="V7" s="382"/>
      <c r="X7" s="43" t="s">
        <v>119</v>
      </c>
      <c r="Y7" s="43"/>
      <c r="Z7" s="43"/>
      <c r="AA7" s="43"/>
      <c r="AB7" s="43"/>
      <c r="AC7" s="256" t="s">
        <v>98</v>
      </c>
      <c r="AD7" s="43">
        <f ca="1">SUM(w_p1,w_p2,w_p3,w_p4,w_p5,w_p6,w_p7,w_p8,w_p9,w_p10,w_p11,w_p12,w_p13,w_p14,w_p15,w_p16,w_p17,w_p18,w_p19,w_p20)</f>
        <v>2</v>
      </c>
      <c r="AE7" s="43"/>
      <c r="AF7" s="43"/>
      <c r="AG7" s="43"/>
      <c r="AH7" s="77"/>
      <c r="AI7" s="382"/>
      <c r="AJ7" s="382"/>
      <c r="AK7" s="382"/>
      <c r="AL7" s="382"/>
      <c r="AM7" s="382"/>
      <c r="AN7" s="382"/>
      <c r="AO7" s="253">
        <f ca="1">IF(L7&gt;$N$4,0,IF(S7=0,1,S7))</f>
        <v>1</v>
      </c>
      <c r="AP7" s="74"/>
      <c r="AQ7" s="381"/>
      <c r="AR7" s="382"/>
    </row>
    <row r="8" spans="1:48" x14ac:dyDescent="0.2">
      <c r="B8" s="10">
        <v>1</v>
      </c>
      <c r="C8" s="10">
        <v>2</v>
      </c>
      <c r="D8" s="10">
        <v>3</v>
      </c>
      <c r="E8" s="10">
        <v>4</v>
      </c>
      <c r="F8" s="10">
        <v>5</v>
      </c>
      <c r="G8" s="10">
        <v>6</v>
      </c>
      <c r="H8" s="10">
        <v>7</v>
      </c>
      <c r="I8" s="10">
        <v>8</v>
      </c>
      <c r="J8" s="10">
        <v>9</v>
      </c>
      <c r="K8" s="10">
        <v>10</v>
      </c>
      <c r="M8" s="10">
        <v>1</v>
      </c>
      <c r="N8" s="10">
        <v>2</v>
      </c>
      <c r="O8" s="10">
        <v>3</v>
      </c>
      <c r="P8" s="10">
        <v>4</v>
      </c>
      <c r="Q8" s="10">
        <v>5</v>
      </c>
      <c r="R8" s="10">
        <v>6</v>
      </c>
      <c r="S8" s="10">
        <v>7</v>
      </c>
      <c r="T8" s="10">
        <v>8</v>
      </c>
      <c r="U8" s="9">
        <v>9</v>
      </c>
      <c r="V8" s="9">
        <v>10</v>
      </c>
      <c r="X8" s="10"/>
      <c r="Y8" s="10"/>
      <c r="Z8" s="10"/>
      <c r="AA8" s="10"/>
      <c r="AB8" s="10"/>
      <c r="AC8" s="10"/>
      <c r="AD8" s="10"/>
      <c r="AE8" s="10"/>
      <c r="AF8" s="10"/>
      <c r="AG8" s="10"/>
      <c r="AI8" s="10"/>
      <c r="AJ8" s="10"/>
      <c r="AK8" s="10"/>
      <c r="AL8" s="10"/>
      <c r="AM8" s="10"/>
      <c r="AN8" s="10"/>
      <c r="AO8" s="10"/>
      <c r="AP8" s="10"/>
    </row>
    <row r="9" spans="1:48" x14ac:dyDescent="0.2">
      <c r="A9" s="9">
        <v>1</v>
      </c>
      <c r="B9" s="53"/>
      <c r="C9" s="70">
        <f ca="1">IF((C$8&gt;$N$5)+($A9&gt;$N$5),0,EXP(Y9))</f>
        <v>0.33333333333333331</v>
      </c>
      <c r="D9" s="70">
        <f t="shared" ref="D9:K9" ca="1" si="0">IF((D$8&gt;$N$5)+($A9&gt;$N$5),0,EXP(Z9))</f>
        <v>0.35355339059327379</v>
      </c>
      <c r="E9" s="70">
        <f t="shared" ca="1" si="0"/>
        <v>0.44721359549995798</v>
      </c>
      <c r="F9" s="70">
        <f t="shared" si="0"/>
        <v>0</v>
      </c>
      <c r="G9" s="70">
        <f t="shared" si="0"/>
        <v>0</v>
      </c>
      <c r="H9" s="70">
        <f t="shared" si="0"/>
        <v>0</v>
      </c>
      <c r="I9" s="70">
        <f t="shared" si="0"/>
        <v>0</v>
      </c>
      <c r="J9" s="70">
        <f t="shared" si="0"/>
        <v>0</v>
      </c>
      <c r="K9" s="70">
        <f t="shared" si="0"/>
        <v>0</v>
      </c>
      <c r="L9" s="9">
        <v>1</v>
      </c>
      <c r="M9" s="17">
        <f t="array" ref="M9:V18">Matrix1</f>
        <v>1</v>
      </c>
      <c r="N9" s="18">
        <v>0.1111111111111111</v>
      </c>
      <c r="O9" s="18">
        <v>0.125</v>
      </c>
      <c r="P9" s="18">
        <v>0.2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8">
        <v>0</v>
      </c>
      <c r="X9" s="53"/>
      <c r="Y9" s="70">
        <f ca="1">SUM(w_p1*AJ9,w_p2*Y22,w_p3*AJ22,w_p4*Y35,w_p5*AJ35,w_p6*Y48,w_p7*AJ48,w_p8*Y61,w_p9*AJ61,w_p10*Y74,w_p11*AJ74,w_p12*Y87,w_p13*AJ87,w_p14*Y100,w_p15*AJ100,w_p16*Y113,w_p17*AJ113,w_p18*Y126,w_p19*AJ126,w_p20*Y139)/$AD$7</f>
        <v>-1.0986122886681098</v>
      </c>
      <c r="Z9" s="70">
        <f t="shared" ref="Z9:AG9" ca="1" si="1">SUM(w_p1*AK9,w_p2*Z22,w_p3*AK22,w_p4*Z35,w_p5*AK35,w_p6*Z48,w_p7*AK48,w_p8*Z61,w_p9*AK61,w_p10*Z74,w_p11*AK74,w_p12*Z87,w_p13*AK87,w_p14*Z100,w_p15*AK100,w_p16*Z113,w_p17*AK113,w_p18*Z126,w_p19*AK126,w_p20*Z139)/$AD$7</f>
        <v>-1.0397207708399179</v>
      </c>
      <c r="AA9" s="70">
        <f t="shared" ca="1" si="1"/>
        <v>-0.80471895621705014</v>
      </c>
      <c r="AB9" s="70" t="e">
        <f t="shared" ca="1" si="1"/>
        <v>#VALUE!</v>
      </c>
      <c r="AC9" s="70" t="e">
        <f t="shared" ca="1" si="1"/>
        <v>#VALUE!</v>
      </c>
      <c r="AD9" s="70" t="e">
        <f t="shared" ca="1" si="1"/>
        <v>#VALUE!</v>
      </c>
      <c r="AE9" s="70" t="e">
        <f t="shared" ca="1" si="1"/>
        <v>#VALUE!</v>
      </c>
      <c r="AF9" s="70" t="e">
        <f t="shared" ca="1" si="1"/>
        <v>#VALUE!</v>
      </c>
      <c r="AG9" s="70" t="e">
        <f t="shared" ca="1" si="1"/>
        <v>#VALUE!</v>
      </c>
      <c r="AI9" s="254"/>
      <c r="AJ9" s="255">
        <f>IF(N9=0,0,LN(N9))</f>
        <v>-2.1972245773362196</v>
      </c>
      <c r="AK9" s="255">
        <f t="shared" ref="AK9:AR9" si="2">IF(O9=0,"",LN(O9))</f>
        <v>-2.0794415416798357</v>
      </c>
      <c r="AL9" s="255">
        <f t="shared" si="2"/>
        <v>-1.6094379124341003</v>
      </c>
      <c r="AM9" s="255" t="str">
        <f t="shared" si="2"/>
        <v/>
      </c>
      <c r="AN9" s="255" t="str">
        <f t="shared" si="2"/>
        <v/>
      </c>
      <c r="AO9" s="255" t="str">
        <f t="shared" si="2"/>
        <v/>
      </c>
      <c r="AP9" s="255" t="str">
        <f t="shared" si="2"/>
        <v/>
      </c>
      <c r="AQ9" s="255" t="str">
        <f>IF(U9=0,"",LN(U9))</f>
        <v/>
      </c>
      <c r="AR9" s="255" t="str">
        <f t="shared" si="2"/>
        <v/>
      </c>
    </row>
    <row r="10" spans="1:48" x14ac:dyDescent="0.2">
      <c r="A10" s="9">
        <v>2</v>
      </c>
      <c r="B10" s="70">
        <f t="shared" ref="B10:B18" ca="1" si="3">IF(($A10&gt;$N$5)+(B$8&gt;$N$5),0,1/INDEX(m_p0,B$8,$A10))</f>
        <v>3</v>
      </c>
      <c r="C10" s="53"/>
      <c r="D10" s="70">
        <f t="shared" ref="D10:K10" ca="1" si="4">IF((D$8&gt;$N$5)+($A10&gt;$N$5),0,EXP(Z10))</f>
        <v>2.2360679774997898</v>
      </c>
      <c r="E10" s="70">
        <f t="shared" ca="1" si="4"/>
        <v>2.4494897427831779</v>
      </c>
      <c r="F10" s="70">
        <f t="shared" si="4"/>
        <v>0</v>
      </c>
      <c r="G10" s="70">
        <f t="shared" si="4"/>
        <v>0</v>
      </c>
      <c r="H10" s="70">
        <f t="shared" si="4"/>
        <v>0</v>
      </c>
      <c r="I10" s="70">
        <f t="shared" si="4"/>
        <v>0</v>
      </c>
      <c r="J10" s="70">
        <f t="shared" si="4"/>
        <v>0</v>
      </c>
      <c r="K10" s="70">
        <f t="shared" si="4"/>
        <v>0</v>
      </c>
      <c r="L10" s="9">
        <v>2</v>
      </c>
      <c r="M10" s="18">
        <v>9</v>
      </c>
      <c r="N10" s="17">
        <v>1</v>
      </c>
      <c r="O10" s="18">
        <v>5</v>
      </c>
      <c r="P10" s="18">
        <v>6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X10" s="70"/>
      <c r="Y10" s="53"/>
      <c r="Z10" s="70">
        <f t="shared" ref="Z10:AG10" ca="1" si="5">SUM(w_p1*AK10,w_p2*Z23,w_p3*AK23,w_p4*Z36,w_p5*AK36,w_p6*Z49,w_p7*AK49,w_p8*Z62,w_p9*AK62,w_p10*Z75,w_p11*AK75,w_p12*Z88,w_p13*AK88,w_p14*Z101,w_p15*AK101,w_p16*Z114,w_p17*AK114,w_p18*Z127,w_p19*AK127,w_p20*Z140)/$AD$7</f>
        <v>0.80471895621705014</v>
      </c>
      <c r="AA10" s="70">
        <f t="shared" ca="1" si="5"/>
        <v>0.89587973461402748</v>
      </c>
      <c r="AB10" s="70" t="e">
        <f t="shared" ca="1" si="5"/>
        <v>#VALUE!</v>
      </c>
      <c r="AC10" s="70" t="e">
        <f t="shared" ca="1" si="5"/>
        <v>#VALUE!</v>
      </c>
      <c r="AD10" s="70" t="e">
        <f t="shared" ca="1" si="5"/>
        <v>#VALUE!</v>
      </c>
      <c r="AE10" s="70" t="e">
        <f t="shared" ca="1" si="5"/>
        <v>#VALUE!</v>
      </c>
      <c r="AF10" s="70" t="e">
        <f t="shared" ca="1" si="5"/>
        <v>#VALUE!</v>
      </c>
      <c r="AG10" s="70" t="e">
        <f t="shared" ca="1" si="5"/>
        <v>#VALUE!</v>
      </c>
      <c r="AI10" s="255"/>
      <c r="AJ10" s="254"/>
      <c r="AK10" s="255">
        <f t="shared" ref="AK10" si="6">IF(O10=0,"",LN(O10))</f>
        <v>1.6094379124341003</v>
      </c>
      <c r="AL10" s="255">
        <f t="shared" ref="AL10" si="7">IF(P10=0,"",LN(P10))</f>
        <v>1.791759469228055</v>
      </c>
      <c r="AM10" s="255" t="str">
        <f t="shared" ref="AM10" si="8">IF(Q10=0,"",LN(Q10))</f>
        <v/>
      </c>
      <c r="AN10" s="255" t="str">
        <f t="shared" ref="AN10" si="9">IF(R10=0,"",LN(R10))</f>
        <v/>
      </c>
      <c r="AO10" s="255" t="str">
        <f t="shared" ref="AO10" si="10">IF(S10=0,"",LN(S10))</f>
        <v/>
      </c>
      <c r="AP10" s="255" t="str">
        <f t="shared" ref="AP10" si="11">IF(T10=0,"",LN(T10))</f>
        <v/>
      </c>
      <c r="AQ10" s="255" t="str">
        <f t="shared" ref="AQ10" si="12">IF(U10=0,"",LN(U10))</f>
        <v/>
      </c>
      <c r="AR10" s="255" t="str">
        <f t="shared" ref="AR10" si="13">IF(V10=0,"",LN(V10))</f>
        <v/>
      </c>
      <c r="AV10" s="291"/>
    </row>
    <row r="11" spans="1:48" x14ac:dyDescent="0.2">
      <c r="A11" s="9">
        <v>3</v>
      </c>
      <c r="B11" s="70">
        <f t="shared" ca="1" si="3"/>
        <v>2.8284271247461898</v>
      </c>
      <c r="C11" s="70">
        <f t="shared" ref="C11:C18" ca="1" si="14">IF(($A11&gt;$N$5)+(C$8&gt;$N$5),0,1/INDEX(m_p0,C$8,$A11))</f>
        <v>0.44721359549995793</v>
      </c>
      <c r="D11" s="53"/>
      <c r="E11" s="70">
        <f t="shared" ref="E11:K11" ca="1" si="15">IF((E$8&gt;$N$5)+($A11&gt;$N$5),0,EXP(AA11))</f>
        <v>1</v>
      </c>
      <c r="F11" s="70">
        <f t="shared" si="15"/>
        <v>0</v>
      </c>
      <c r="G11" s="70">
        <f t="shared" si="15"/>
        <v>0</v>
      </c>
      <c r="H11" s="70">
        <f t="shared" si="15"/>
        <v>0</v>
      </c>
      <c r="I11" s="70">
        <f t="shared" si="15"/>
        <v>0</v>
      </c>
      <c r="J11" s="70">
        <f t="shared" si="15"/>
        <v>0</v>
      </c>
      <c r="K11" s="70">
        <f t="shared" si="15"/>
        <v>0</v>
      </c>
      <c r="L11" s="9">
        <v>3</v>
      </c>
      <c r="M11" s="18">
        <v>8</v>
      </c>
      <c r="N11" s="18">
        <v>0.2</v>
      </c>
      <c r="O11" s="17">
        <v>1</v>
      </c>
      <c r="P11" s="18">
        <v>1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X11" s="70"/>
      <c r="Y11" s="70"/>
      <c r="Z11" s="53"/>
      <c r="AA11" s="70">
        <f t="shared" ref="AA11:AG11" ca="1" si="16">SUM(w_p1*AL11,w_p2*AA24,w_p3*AL24,w_p4*AA37,w_p5*AL37,w_p6*AA50,w_p7*AL50,w_p8*AA63,w_p9*AL63,w_p10*AA76,w_p11*AL76,w_p12*AA89,w_p13*AL89,w_p14*AA102,w_p15*AL102,w_p16*AA115,w_p17*AL115,w_p18*AA128,w_p19*AL128,w_p20*AA141)/$AD$7</f>
        <v>0</v>
      </c>
      <c r="AB11" s="70" t="e">
        <f t="shared" ca="1" si="16"/>
        <v>#VALUE!</v>
      </c>
      <c r="AC11" s="70" t="e">
        <f t="shared" ca="1" si="16"/>
        <v>#VALUE!</v>
      </c>
      <c r="AD11" s="70" t="e">
        <f t="shared" ca="1" si="16"/>
        <v>#VALUE!</v>
      </c>
      <c r="AE11" s="70" t="e">
        <f t="shared" ca="1" si="16"/>
        <v>#VALUE!</v>
      </c>
      <c r="AF11" s="70" t="e">
        <f t="shared" ca="1" si="16"/>
        <v>#VALUE!</v>
      </c>
      <c r="AG11" s="70" t="e">
        <f t="shared" ca="1" si="16"/>
        <v>#VALUE!</v>
      </c>
      <c r="AI11" s="255"/>
      <c r="AJ11" s="255"/>
      <c r="AK11" s="254"/>
      <c r="AL11" s="255">
        <f t="shared" ref="AL11" si="17">IF(P11=0,"",LN(P11))</f>
        <v>0</v>
      </c>
      <c r="AM11" s="255" t="str">
        <f t="shared" ref="AM11" si="18">IF(Q11=0,"",LN(Q11))</f>
        <v/>
      </c>
      <c r="AN11" s="255" t="str">
        <f t="shared" ref="AN11" si="19">IF(R11=0,"",LN(R11))</f>
        <v/>
      </c>
      <c r="AO11" s="255" t="str">
        <f t="shared" ref="AO11" si="20">IF(S11=0,"",LN(S11))</f>
        <v/>
      </c>
      <c r="AP11" s="255" t="str">
        <f t="shared" ref="AP11" si="21">IF(T11=0,"",LN(T11))</f>
        <v/>
      </c>
      <c r="AQ11" s="255" t="str">
        <f t="shared" ref="AQ11" si="22">IF(U11=0,"",LN(U11))</f>
        <v/>
      </c>
      <c r="AR11" s="255" t="str">
        <f t="shared" ref="AR11" si="23">IF(V11=0,"",LN(V11))</f>
        <v/>
      </c>
    </row>
    <row r="12" spans="1:48" x14ac:dyDescent="0.2">
      <c r="A12" s="9">
        <v>4</v>
      </c>
      <c r="B12" s="70">
        <f t="shared" ca="1" si="3"/>
        <v>2.2360679774997894</v>
      </c>
      <c r="C12" s="70">
        <f t="shared" ca="1" si="14"/>
        <v>0.40824829046386307</v>
      </c>
      <c r="D12" s="70">
        <f t="shared" ref="D12:D18" ca="1" si="24">IF(($A12&gt;$N$5)+(D$8&gt;$N$5),0,1/INDEX(m_p0,D$8,$A12))</f>
        <v>1</v>
      </c>
      <c r="E12" s="53"/>
      <c r="F12" s="70">
        <f t="shared" ref="F12:K12" si="25">IF((F$8&gt;$N$5)+($A12&gt;$N$5),0,EXP(AB12))</f>
        <v>0</v>
      </c>
      <c r="G12" s="70">
        <f t="shared" si="25"/>
        <v>0</v>
      </c>
      <c r="H12" s="70">
        <f t="shared" si="25"/>
        <v>0</v>
      </c>
      <c r="I12" s="70">
        <f t="shared" si="25"/>
        <v>0</v>
      </c>
      <c r="J12" s="70">
        <f t="shared" si="25"/>
        <v>0</v>
      </c>
      <c r="K12" s="70">
        <f t="shared" si="25"/>
        <v>0</v>
      </c>
      <c r="L12" s="9">
        <v>4</v>
      </c>
      <c r="M12" s="18">
        <v>5</v>
      </c>
      <c r="N12" s="18">
        <v>0.16666666666666666</v>
      </c>
      <c r="O12" s="18">
        <v>1</v>
      </c>
      <c r="P12" s="17">
        <v>1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X12" s="70"/>
      <c r="Y12" s="70"/>
      <c r="Z12" s="70"/>
      <c r="AA12" s="53"/>
      <c r="AB12" s="70" t="e">
        <f t="shared" ref="AB12:AG12" ca="1" si="26">SUM(w_p1*AM12,w_p2*AB25,w_p3*AM25,w_p4*AB38,w_p5*AM38,w_p6*AB51,w_p7*AM51,w_p8*AB64,w_p9*AM64,w_p10*AB77,w_p11*AM77,w_p12*AB90,w_p13*AM90,w_p14*AB103,w_p15*AM103,w_p16*AB116,w_p17*AM116,w_p18*AB129,w_p19*AM129,w_p20*AB142)/$AD$7</f>
        <v>#VALUE!</v>
      </c>
      <c r="AC12" s="70" t="e">
        <f t="shared" ca="1" si="26"/>
        <v>#VALUE!</v>
      </c>
      <c r="AD12" s="70" t="e">
        <f t="shared" ca="1" si="26"/>
        <v>#VALUE!</v>
      </c>
      <c r="AE12" s="70" t="e">
        <f t="shared" ca="1" si="26"/>
        <v>#VALUE!</v>
      </c>
      <c r="AF12" s="70" t="e">
        <f t="shared" ca="1" si="26"/>
        <v>#VALUE!</v>
      </c>
      <c r="AG12" s="70" t="e">
        <f t="shared" ca="1" si="26"/>
        <v>#VALUE!</v>
      </c>
      <c r="AI12" s="255"/>
      <c r="AJ12" s="255"/>
      <c r="AK12" s="255"/>
      <c r="AL12" s="254"/>
      <c r="AM12" s="255" t="str">
        <f t="shared" ref="AM12" si="27">IF(Q12=0,"",LN(Q12))</f>
        <v/>
      </c>
      <c r="AN12" s="255" t="str">
        <f t="shared" ref="AN12" si="28">IF(R12=0,"",LN(R12))</f>
        <v/>
      </c>
      <c r="AO12" s="255" t="str">
        <f t="shared" ref="AO12" si="29">IF(S12=0,"",LN(S12))</f>
        <v/>
      </c>
      <c r="AP12" s="255" t="str">
        <f t="shared" ref="AP12" si="30">IF(T12=0,"",LN(T12))</f>
        <v/>
      </c>
      <c r="AQ12" s="255" t="str">
        <f t="shared" ref="AQ12" si="31">IF(U12=0,"",LN(U12))</f>
        <v/>
      </c>
      <c r="AR12" s="255" t="str">
        <f t="shared" ref="AR12" si="32">IF(V12=0,"",LN(V12))</f>
        <v/>
      </c>
    </row>
    <row r="13" spans="1:48" x14ac:dyDescent="0.2">
      <c r="A13" s="9">
        <v>5</v>
      </c>
      <c r="B13" s="70">
        <f t="shared" si="3"/>
        <v>0</v>
      </c>
      <c r="C13" s="70">
        <f t="shared" si="14"/>
        <v>0</v>
      </c>
      <c r="D13" s="70">
        <f t="shared" si="24"/>
        <v>0</v>
      </c>
      <c r="E13" s="70">
        <f t="shared" ref="E13:E18" si="33">IF(($A13&gt;$N$5)+(E$8&gt;$N$5),0,1/INDEX(m_p0,E$8,$A13))</f>
        <v>0</v>
      </c>
      <c r="F13" s="53"/>
      <c r="G13" s="70">
        <f>IF((G$8&gt;$N$5)+($A13&gt;$N$5),0,EXP(AC13))</f>
        <v>0</v>
      </c>
      <c r="H13" s="70">
        <f>IF((H$8&gt;$N$5)+($A13&gt;$N$5),0,EXP(AD13))</f>
        <v>0</v>
      </c>
      <c r="I13" s="70">
        <f>IF((I$8&gt;$N$5)+($A13&gt;$N$5),0,EXP(AE13))</f>
        <v>0</v>
      </c>
      <c r="J13" s="70">
        <f>IF((J$8&gt;$N$5)+($A13&gt;$N$5),0,EXP(AF13))</f>
        <v>0</v>
      </c>
      <c r="K13" s="70">
        <f>IF((K$8&gt;$N$5)+($A13&gt;$N$5),0,EXP(AG13))</f>
        <v>0</v>
      </c>
      <c r="L13" s="9">
        <v>5</v>
      </c>
      <c r="M13" s="18">
        <v>0</v>
      </c>
      <c r="N13" s="18">
        <v>0</v>
      </c>
      <c r="O13" s="18">
        <v>0</v>
      </c>
      <c r="P13" s="18">
        <v>0</v>
      </c>
      <c r="Q13" s="17">
        <v>1</v>
      </c>
      <c r="R13" s="18">
        <v>0</v>
      </c>
      <c r="S13" s="18">
        <v>0</v>
      </c>
      <c r="T13" s="18">
        <v>0</v>
      </c>
      <c r="U13" s="18">
        <v>0</v>
      </c>
      <c r="V13" s="18">
        <v>0</v>
      </c>
      <c r="X13" s="70"/>
      <c r="Y13" s="70"/>
      <c r="Z13" s="70"/>
      <c r="AA13" s="70"/>
      <c r="AB13" s="53"/>
      <c r="AC13" s="70" t="e">
        <f ca="1">SUM(w_p1*AN13,w_p2*AC26,w_p3*AN26,w_p4*AC39,w_p5*AN39,w_p6*AC52,w_p7*AN52,w_p8*AC65,w_p9*AN65,w_p10*AC78,w_p11*AN78,w_p12*AC91,w_p13*AN91,w_p14*AC104,w_p15*AN104,w_p16*AC117,w_p17*AN117,w_p18*AC130,w_p19*AN130,w_p20*AC143)/$AD$7</f>
        <v>#VALUE!</v>
      </c>
      <c r="AD13" s="70" t="e">
        <f ca="1">SUM(w_p1*AO13,w_p2*AD26,w_p3*AO26,w_p4*AD39,w_p5*AO39,w_p6*AD52,w_p7*AO52,w_p8*AD65,w_p9*AO65,w_p10*AD78,w_p11*AO78,w_p12*AD91,w_p13*AO91,w_p14*AD104,w_p15*AO104,w_p16*AD117,w_p17*AO117,w_p18*AD130,w_p19*AO130,w_p20*AD143)/$AD$7</f>
        <v>#VALUE!</v>
      </c>
      <c r="AE13" s="70" t="e">
        <f ca="1">SUM(w_p1*AP13,w_p2*AE26,w_p3*AP26,w_p4*AE39,w_p5*AP39,w_p6*AE52,w_p7*AP52,w_p8*AE65,w_p9*AP65,w_p10*AE78,w_p11*AP78,w_p12*AE91,w_p13*AP91,w_p14*AE104,w_p15*AP104,w_p16*AE117,w_p17*AP117,w_p18*AE130,w_p19*AP130,w_p20*AE143)/$AD$7</f>
        <v>#VALUE!</v>
      </c>
      <c r="AF13" s="70" t="e">
        <f ca="1">SUM(w_p1*AQ13,w_p2*AF26,w_p3*AQ26,w_p4*AF39,w_p5*AQ39,w_p6*AF52,w_p7*AQ52,w_p8*AF65,w_p9*AQ65,w_p10*AF78,w_p11*AQ78,w_p12*AF91,w_p13*AQ91,w_p14*AF104,w_p15*AQ104,w_p16*AF117,w_p17*AQ117,w_p18*AF130,w_p19*AQ130,w_p20*AF143)/$AD$7</f>
        <v>#VALUE!</v>
      </c>
      <c r="AG13" s="70" t="e">
        <f ca="1">SUM(w_p1*AR13,w_p2*AG26,w_p3*AR26,w_p4*AG39,w_p5*AR39,w_p6*AG52,w_p7*AR52,w_p8*AG65,w_p9*AR65,w_p10*AG78,w_p11*AR78,w_p12*AG91,w_p13*AR91,w_p14*AG104,w_p15*AR104,w_p16*AG117,w_p17*AR117,w_p18*AG130,w_p19*AR130,w_p20*AG143)/$AD$7</f>
        <v>#VALUE!</v>
      </c>
      <c r="AI13" s="255"/>
      <c r="AJ13" s="255"/>
      <c r="AK13" s="255"/>
      <c r="AL13" s="255"/>
      <c r="AM13" s="254"/>
      <c r="AN13" s="255" t="str">
        <f t="shared" ref="AN13" si="34">IF(R13=0,"",LN(R13))</f>
        <v/>
      </c>
      <c r="AO13" s="255" t="str">
        <f t="shared" ref="AO13" si="35">IF(S13=0,"",LN(S13))</f>
        <v/>
      </c>
      <c r="AP13" s="255" t="str">
        <f t="shared" ref="AP13" si="36">IF(T13=0,"",LN(T13))</f>
        <v/>
      </c>
      <c r="AQ13" s="255" t="str">
        <f t="shared" ref="AQ13" si="37">IF(U13=0,"",LN(U13))</f>
        <v/>
      </c>
      <c r="AR13" s="255" t="str">
        <f t="shared" ref="AR13" si="38">IF(V13=0,"",LN(V13))</f>
        <v/>
      </c>
    </row>
    <row r="14" spans="1:48" x14ac:dyDescent="0.2">
      <c r="A14" s="9">
        <v>6</v>
      </c>
      <c r="B14" s="70">
        <f t="shared" si="3"/>
        <v>0</v>
      </c>
      <c r="C14" s="70">
        <f t="shared" si="14"/>
        <v>0</v>
      </c>
      <c r="D14" s="70">
        <f t="shared" si="24"/>
        <v>0</v>
      </c>
      <c r="E14" s="70">
        <f t="shared" si="33"/>
        <v>0</v>
      </c>
      <c r="F14" s="70">
        <f>IF(($A14&gt;$N$5)+(F$8&gt;$N$5),0,1/INDEX(m_p0,F$8,$A14))</f>
        <v>0</v>
      </c>
      <c r="G14" s="53"/>
      <c r="H14" s="70">
        <f>IF((H$8&gt;$N$5)+($A14&gt;$N$5),0,EXP(AD14))</f>
        <v>0</v>
      </c>
      <c r="I14" s="70">
        <f>IF((I$8&gt;$N$5)+($A14&gt;$N$5),0,EXP(AE14))</f>
        <v>0</v>
      </c>
      <c r="J14" s="70">
        <f>IF((J$8&gt;$N$5)+($A14&gt;$N$5),0,EXP(AF14))</f>
        <v>0</v>
      </c>
      <c r="K14" s="70">
        <f>IF((K$8&gt;$N$5)+($A14&gt;$N$5),0,EXP(AG14))</f>
        <v>0</v>
      </c>
      <c r="L14" s="9">
        <v>6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7">
        <v>1</v>
      </c>
      <c r="S14" s="18">
        <v>0</v>
      </c>
      <c r="T14" s="18">
        <v>0</v>
      </c>
      <c r="U14" s="18">
        <v>0</v>
      </c>
      <c r="V14" s="18">
        <v>0</v>
      </c>
      <c r="X14" s="70"/>
      <c r="Y14" s="70"/>
      <c r="Z14" s="70"/>
      <c r="AA14" s="70"/>
      <c r="AB14" s="70"/>
      <c r="AC14" s="53"/>
      <c r="AD14" s="70" t="e">
        <f ca="1">SUM(w_p1*AO14,w_p2*AD27,w_p3*AO27,w_p4*AD40,w_p5*AO40,w_p6*AD53,w_p7*AO53,w_p8*AD66,w_p9*AO66,w_p10*AD79,w_p11*AO79,w_p12*AD92,w_p13*AO92,w_p14*AD105,w_p15*AO105,w_p16*AD118,w_p17*AO118,w_p18*AD131,w_p19*AO131,w_p20*AD144)/$AD$7</f>
        <v>#VALUE!</v>
      </c>
      <c r="AE14" s="70" t="e">
        <f ca="1">SUM(w_p1*AP14,w_p2*AE27,w_p3*AP27,w_p4*AE40,w_p5*AP40,w_p6*AE53,w_p7*AP53,w_p8*AE66,w_p9*AP66,w_p10*AE79,w_p11*AP79,w_p12*AE92,w_p13*AP92,w_p14*AE105,w_p15*AP105,w_p16*AE118,w_p17*AP118,w_p18*AE131,w_p19*AP131,w_p20*AE144)/$AD$7</f>
        <v>#VALUE!</v>
      </c>
      <c r="AF14" s="70" t="e">
        <f ca="1">SUM(w_p1*AQ14,w_p2*AF27,w_p3*AQ27,w_p4*AF40,w_p5*AQ40,w_p6*AF53,w_p7*AQ53,w_p8*AF66,w_p9*AQ66,w_p10*AF79,w_p11*AQ79,w_p12*AF92,w_p13*AQ92,w_p14*AF105,w_p15*AQ105,w_p16*AF118,w_p17*AQ118,w_p18*AF131,w_p19*AQ131,w_p20*AF144)/$AD$7</f>
        <v>#VALUE!</v>
      </c>
      <c r="AG14" s="70" t="e">
        <f ca="1">SUM(w_p1*AR14,w_p2*AG27,w_p3*AR27,w_p4*AG40,w_p5*AR40,w_p6*AG53,w_p7*AR53,w_p8*AG66,w_p9*AR66,w_p10*AG79,w_p11*AR79,w_p12*AG92,w_p13*AR92,w_p14*AG105,w_p15*AR105,w_p16*AG118,w_p17*AR118,w_p18*AG131,w_p19*AR131,w_p20*AG144)/$AD$7</f>
        <v>#VALUE!</v>
      </c>
      <c r="AI14" s="255"/>
      <c r="AJ14" s="255"/>
      <c r="AK14" s="255"/>
      <c r="AL14" s="255"/>
      <c r="AM14" s="255"/>
      <c r="AN14" s="254"/>
      <c r="AO14" s="255" t="str">
        <f t="shared" ref="AO14" si="39">IF(S14=0,"",LN(S14))</f>
        <v/>
      </c>
      <c r="AP14" s="255" t="str">
        <f t="shared" ref="AP14" si="40">IF(T14=0,"",LN(T14))</f>
        <v/>
      </c>
      <c r="AQ14" s="255" t="str">
        <f t="shared" ref="AQ14" si="41">IF(U14=0,"",LN(U14))</f>
        <v/>
      </c>
      <c r="AR14" s="255" t="str">
        <f t="shared" ref="AR14" si="42">IF(V14=0,"",LN(V14))</f>
        <v/>
      </c>
    </row>
    <row r="15" spans="1:48" x14ac:dyDescent="0.2">
      <c r="A15" s="9">
        <v>7</v>
      </c>
      <c r="B15" s="70">
        <f t="shared" si="3"/>
        <v>0</v>
      </c>
      <c r="C15" s="70">
        <f t="shared" si="14"/>
        <v>0</v>
      </c>
      <c r="D15" s="70">
        <f t="shared" si="24"/>
        <v>0</v>
      </c>
      <c r="E15" s="70">
        <f t="shared" si="33"/>
        <v>0</v>
      </c>
      <c r="F15" s="70">
        <f>IF(($A15&gt;$N$5)+(F$8&gt;$N$5),0,1/INDEX(m_p0,F$8,$A15))</f>
        <v>0</v>
      </c>
      <c r="G15" s="70">
        <f>IF(($A15&gt;$N$5)+(G$8&gt;$N$5),0,1/INDEX(m_p0,G$8,$A15))</f>
        <v>0</v>
      </c>
      <c r="H15" s="53"/>
      <c r="I15" s="70">
        <f>IF((I$8&gt;$N$5)+($A15&gt;$N$5),0,EXP(AE15))</f>
        <v>0</v>
      </c>
      <c r="J15" s="70">
        <f>IF((J$8&gt;$N$5)+($A15&gt;$N$5),0,EXP(AF15))</f>
        <v>0</v>
      </c>
      <c r="K15" s="70">
        <f>IF((K$8&gt;$N$5)+($A15&gt;$N$5),0,EXP(AG15))</f>
        <v>0</v>
      </c>
      <c r="L15" s="9">
        <v>7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7">
        <v>1</v>
      </c>
      <c r="T15" s="18">
        <v>0</v>
      </c>
      <c r="U15" s="18">
        <v>0</v>
      </c>
      <c r="V15" s="18">
        <v>0</v>
      </c>
      <c r="X15" s="70"/>
      <c r="Y15" s="70"/>
      <c r="Z15" s="70"/>
      <c r="AA15" s="70"/>
      <c r="AB15" s="70"/>
      <c r="AC15" s="70"/>
      <c r="AD15" s="53"/>
      <c r="AE15" s="70" t="e">
        <f ca="1">SUM(w_p1*AP15,w_p2*AE28,w_p3*AP28,w_p4*AE41,w_p5*AP41,w_p6*AE54,w_p7*AP54,w_p8*AE67,w_p9*AP67,w_p10*AE80,w_p11*AP80,w_p12*AE93,w_p13*AP93,w_p14*AE106,w_p15*AP106,w_p16*AE119,w_p17*AP119,w_p18*AE132,w_p19*AP132,w_p20*AE145)/$AD$7</f>
        <v>#VALUE!</v>
      </c>
      <c r="AF15" s="70" t="e">
        <f ca="1">SUM(w_p1*AQ15,w_p2*AF28,w_p3*AQ28,w_p4*AF41,w_p5*AQ41,w_p6*AF54,w_p7*AQ54,w_p8*AF67,w_p9*AQ67,w_p10*AF80,w_p11*AQ80,w_p12*AF93,w_p13*AQ93,w_p14*AF106,w_p15*AQ106,w_p16*AF119,w_p17*AQ119,w_p18*AF132,w_p19*AQ132,w_p20*AF145)/$AD$7</f>
        <v>#VALUE!</v>
      </c>
      <c r="AG15" s="70" t="e">
        <f ca="1">SUM(w_p1*AR15,w_p2*AG28,w_p3*AR28,w_p4*AG41,w_p5*AR41,w_p6*AG54,w_p7*AR54,w_p8*AG67,w_p9*AR67,w_p10*AG80,w_p11*AR80,w_p12*AG93,w_p13*AR93,w_p14*AG106,w_p15*AR106,w_p16*AG119,w_p17*AR119,w_p18*AG132,w_p19*AR132,w_p20*AG145)/$AD$7</f>
        <v>#VALUE!</v>
      </c>
      <c r="AI15" s="255"/>
      <c r="AJ15" s="255"/>
      <c r="AK15" s="255"/>
      <c r="AL15" s="255"/>
      <c r="AM15" s="255"/>
      <c r="AN15" s="255"/>
      <c r="AO15" s="254"/>
      <c r="AP15" s="255" t="str">
        <f t="shared" ref="AP15" si="43">IF(T15=0,"",LN(T15))</f>
        <v/>
      </c>
      <c r="AQ15" s="255" t="str">
        <f t="shared" ref="AQ15" si="44">IF(U15=0,"",LN(U15))</f>
        <v/>
      </c>
      <c r="AR15" s="255" t="str">
        <f t="shared" ref="AR15" si="45">IF(V15=0,"",LN(V15))</f>
        <v/>
      </c>
    </row>
    <row r="16" spans="1:48" x14ac:dyDescent="0.2">
      <c r="A16" s="9">
        <v>8</v>
      </c>
      <c r="B16" s="70">
        <f t="shared" si="3"/>
        <v>0</v>
      </c>
      <c r="C16" s="70">
        <f t="shared" si="14"/>
        <v>0</v>
      </c>
      <c r="D16" s="70">
        <f t="shared" si="24"/>
        <v>0</v>
      </c>
      <c r="E16" s="70">
        <f t="shared" si="33"/>
        <v>0</v>
      </c>
      <c r="F16" s="70">
        <f>IF(($A16&gt;$N$5)+(F$8&gt;$N$5),0,1/INDEX(m_p0,F$8,$A16))</f>
        <v>0</v>
      </c>
      <c r="G16" s="70">
        <f>IF(($A16&gt;$N$5)+(G$8&gt;$N$5),0,1/INDEX(m_p0,G$8,$A16))</f>
        <v>0</v>
      </c>
      <c r="H16" s="70">
        <f>IF(($A16&gt;$N$5)+(H$8&gt;$N$5),0,1/INDEX(m_p0,H$8,$A16))</f>
        <v>0</v>
      </c>
      <c r="I16" s="53"/>
      <c r="J16" s="70">
        <f>IF((J$8&gt;$N$5)+($A16&gt;$N$5),0,EXP(AF16))</f>
        <v>0</v>
      </c>
      <c r="K16" s="70">
        <f>IF((K$8&gt;$N$5)+($A16&gt;$N$5),0,EXP(AG16))</f>
        <v>0</v>
      </c>
      <c r="L16" s="9">
        <v>8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7">
        <v>1</v>
      </c>
      <c r="U16" s="18">
        <v>0</v>
      </c>
      <c r="V16" s="18">
        <v>0</v>
      </c>
      <c r="X16" s="70"/>
      <c r="Y16" s="70"/>
      <c r="Z16" s="70"/>
      <c r="AA16" s="70"/>
      <c r="AB16" s="70"/>
      <c r="AC16" s="70"/>
      <c r="AD16" s="70"/>
      <c r="AE16" s="53"/>
      <c r="AF16" s="70" t="e">
        <f ca="1">SUM(w_p1*AQ16,w_p2*AF29,w_p3*AQ29,w_p4*AF42,w_p5*AQ42,w_p6*AF55,w_p7*AQ55,w_p8*AF68,w_p9*AQ68,w_p10*AF81,w_p11*AQ81,w_p12*AF94,w_p13*AQ94,w_p14*AF107,w_p15*AQ107,w_p16*AF120,w_p17*AQ120,w_p18*AF133,w_p19*AQ133,w_p20*AF146)/$AD$7</f>
        <v>#VALUE!</v>
      </c>
      <c r="AG16" s="70" t="e">
        <f ca="1">SUM(w_p1*AR16,w_p2*AG29,w_p3*AR29,w_p4*AG42,w_p5*AR42,w_p6*AG55,w_p7*AR55,w_p8*AG68,w_p9*AR68,w_p10*AG81,w_p11*AR81,w_p12*AG94,w_p13*AR94,w_p14*AG107,w_p15*AR107,w_p16*AG120,w_p17*AR120,w_p18*AG133,w_p19*AR133,w_p20*AG146)/$AD$7</f>
        <v>#VALUE!</v>
      </c>
      <c r="AI16" s="255"/>
      <c r="AJ16" s="255"/>
      <c r="AK16" s="255"/>
      <c r="AL16" s="255"/>
      <c r="AM16" s="255"/>
      <c r="AN16" s="255"/>
      <c r="AO16" s="255"/>
      <c r="AP16" s="254"/>
      <c r="AQ16" s="255" t="str">
        <f t="shared" ref="AQ16" si="46">IF(U16=0,"",LN(U16))</f>
        <v/>
      </c>
      <c r="AR16" s="255" t="str">
        <f t="shared" ref="AR16:AR17" si="47">IF(V16=0,"",LN(V16))</f>
        <v/>
      </c>
    </row>
    <row r="17" spans="1:44" x14ac:dyDescent="0.2">
      <c r="A17" s="9">
        <v>9</v>
      </c>
      <c r="B17" s="70">
        <f t="shared" si="3"/>
        <v>0</v>
      </c>
      <c r="C17" s="70">
        <f t="shared" si="14"/>
        <v>0</v>
      </c>
      <c r="D17" s="70">
        <f t="shared" si="24"/>
        <v>0</v>
      </c>
      <c r="E17" s="70">
        <f t="shared" si="33"/>
        <v>0</v>
      </c>
      <c r="F17" s="70">
        <f>IF(($A17&gt;$N$5)+(F$8&gt;$N$5),0,1/INDEX(m_p0,F$8,$A17))</f>
        <v>0</v>
      </c>
      <c r="G17" s="70">
        <f>IF(($A17&gt;$N$5)+(G$8&gt;$N$5),0,1/INDEX(m_p0,G$8,$A17))</f>
        <v>0</v>
      </c>
      <c r="H17" s="70">
        <f>IF(($A17&gt;$N$5)+(H$8&gt;$N$5),0,1/INDEX(m_p0,H$8,$A17))</f>
        <v>0</v>
      </c>
      <c r="I17" s="70">
        <f>IF(($A17&gt;$N$5)+(I$8&gt;$N$5),0,1/INDEX(m_p0,I$8,$A17))</f>
        <v>0</v>
      </c>
      <c r="J17" s="71"/>
      <c r="K17" s="70">
        <f>IF((K$8&gt;$N$5)+($A17&gt;$N$5),0,EXP(AG17))</f>
        <v>0</v>
      </c>
      <c r="L17" s="9">
        <v>9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7">
        <v>1</v>
      </c>
      <c r="V17" s="18">
        <v>0</v>
      </c>
      <c r="X17" s="70"/>
      <c r="Y17" s="70"/>
      <c r="Z17" s="70"/>
      <c r="AA17" s="70"/>
      <c r="AB17" s="70"/>
      <c r="AC17" s="70"/>
      <c r="AD17" s="70"/>
      <c r="AE17" s="70"/>
      <c r="AF17" s="71"/>
      <c r="AG17" s="70" t="e">
        <f ca="1">SUM(w_p1*AR17,w_p2*AG30,w_p3*AR30,w_p4*AG43,w_p5*AR43,w_p6*AG56,w_p7*AR56,w_p8*AG69,w_p9*AR69,w_p10*AG82,w_p11*AR82,w_p12*AG95,w_p13*AR95,w_p14*AG108,w_p15*AR108,w_p16*AG121,w_p17*AR121,w_p18*AG134,w_p19*AR134,w_p20*AG147)/$AD$7</f>
        <v>#VALUE!</v>
      </c>
      <c r="AI17" s="255"/>
      <c r="AJ17" s="255"/>
      <c r="AK17" s="255"/>
      <c r="AL17" s="255"/>
      <c r="AM17" s="255"/>
      <c r="AN17" s="255"/>
      <c r="AO17" s="255"/>
      <c r="AP17" s="255"/>
      <c r="AQ17" s="254"/>
      <c r="AR17" s="255" t="str">
        <f t="shared" si="47"/>
        <v/>
      </c>
    </row>
    <row r="18" spans="1:44" x14ac:dyDescent="0.2">
      <c r="A18" s="9">
        <v>10</v>
      </c>
      <c r="B18" s="70">
        <f t="shared" si="3"/>
        <v>0</v>
      </c>
      <c r="C18" s="70">
        <f t="shared" si="14"/>
        <v>0</v>
      </c>
      <c r="D18" s="70">
        <f t="shared" si="24"/>
        <v>0</v>
      </c>
      <c r="E18" s="70">
        <f t="shared" si="33"/>
        <v>0</v>
      </c>
      <c r="F18" s="70">
        <f>IF(($A18&gt;$N$5)+(F$8&gt;$N$5),0,1/INDEX(m_p0,F$8,$A18))</f>
        <v>0</v>
      </c>
      <c r="G18" s="70">
        <f>IF(($A18&gt;$N$5)+(G$8&gt;$N$5),0,1/INDEX(m_p0,G$8,$A18))</f>
        <v>0</v>
      </c>
      <c r="H18" s="70">
        <f>IF(($A18&gt;$N$5)+(H$8&gt;$N$5),0,1/INDEX(m_p0,H$8,$A18))</f>
        <v>0</v>
      </c>
      <c r="I18" s="70">
        <f>IF(($A18&gt;$N$5)+(I$8&gt;$N$5),0,1/INDEX(m_p0,I$8,$A18))</f>
        <v>0</v>
      </c>
      <c r="J18" s="70">
        <f>IF(($A18&gt;$N$5)+(J$8&gt;$N$5),0,1/INDEX(m_p0,J$8,$A18))</f>
        <v>0</v>
      </c>
      <c r="K18" s="71"/>
      <c r="L18" s="9">
        <v>10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7">
        <v>1</v>
      </c>
      <c r="X18" s="70"/>
      <c r="Y18" s="70"/>
      <c r="Z18" s="70"/>
      <c r="AA18" s="70"/>
      <c r="AB18" s="70"/>
      <c r="AC18" s="70"/>
      <c r="AD18" s="70"/>
      <c r="AE18" s="70"/>
      <c r="AF18" s="70"/>
      <c r="AG18" s="71"/>
      <c r="AI18" s="255"/>
      <c r="AJ18" s="255"/>
      <c r="AK18" s="255"/>
      <c r="AL18" s="255"/>
      <c r="AM18" s="255"/>
      <c r="AN18" s="255"/>
      <c r="AO18" s="255"/>
      <c r="AP18" s="255"/>
      <c r="AQ18" s="255"/>
      <c r="AR18" s="254"/>
    </row>
    <row r="20" spans="1:44" ht="13.2" x14ac:dyDescent="0.25">
      <c r="A20" s="77">
        <v>2</v>
      </c>
      <c r="B20" s="382" t="str">
        <f ca="1">INDIRECT(ADDRESS(17,2,1,1,"in"&amp;TEXT(A20,"@")))</f>
        <v>Participant 2</v>
      </c>
      <c r="C20" s="382"/>
      <c r="D20" s="382"/>
      <c r="E20" s="382"/>
      <c r="F20" s="382"/>
      <c r="G20" s="382"/>
      <c r="H20" s="252">
        <f ca="1">INDIRECT(ADDRESS(17,6,1,1,"in"&amp;TEXT(A20,"@")))</f>
        <v>1</v>
      </c>
      <c r="I20" s="74"/>
      <c r="J20" s="381">
        <f ca="1">INDIRECT(ADDRESS(17,7,1,1,"in"&amp;TEXT(A20,"@")))</f>
        <v>0</v>
      </c>
      <c r="K20" s="382"/>
      <c r="L20" s="77">
        <v>3</v>
      </c>
      <c r="M20" s="382" t="str">
        <f ca="1">INDIRECT(ADDRESS(17,2,1,1,"in"&amp;TEXT(L20,"@")))</f>
        <v>Participant 3</v>
      </c>
      <c r="N20" s="382"/>
      <c r="O20" s="382"/>
      <c r="P20" s="382"/>
      <c r="Q20" s="382"/>
      <c r="R20" s="382"/>
      <c r="S20" s="252">
        <f ca="1">INDIRECT(ADDRESS(17,6,1,1,"in"&amp;TEXT(L20,"@")))</f>
        <v>1</v>
      </c>
      <c r="T20" s="74"/>
      <c r="U20" s="381">
        <f ca="1">INDIRECT(ADDRESS(17,7,1,1,"in"&amp;TEXT(L20,"@")))</f>
        <v>0</v>
      </c>
      <c r="V20" s="382"/>
      <c r="X20" s="382"/>
      <c r="Y20" s="382"/>
      <c r="Z20" s="382"/>
      <c r="AA20" s="382"/>
      <c r="AB20" s="382"/>
      <c r="AC20" s="382"/>
      <c r="AD20" s="253">
        <f ca="1">IF(A20&gt;$N$4,0,IF(H20=0,1,H20))</f>
        <v>1</v>
      </c>
      <c r="AE20" s="74"/>
      <c r="AF20" s="381"/>
      <c r="AG20" s="382"/>
      <c r="AH20" s="77"/>
      <c r="AI20" s="382"/>
      <c r="AJ20" s="382"/>
      <c r="AK20" s="382"/>
      <c r="AL20" s="382"/>
      <c r="AM20" s="382"/>
      <c r="AN20" s="382"/>
      <c r="AO20" s="253">
        <f>IF(L20&gt;$N$4,0,IF(S20=0,1,S20))</f>
        <v>0</v>
      </c>
      <c r="AP20" s="253"/>
      <c r="AQ20" s="381"/>
      <c r="AR20" s="382"/>
    </row>
    <row r="21" spans="1:44" x14ac:dyDescent="0.2">
      <c r="B21" s="10">
        <v>1</v>
      </c>
      <c r="C21" s="10">
        <v>2</v>
      </c>
      <c r="D21" s="10">
        <v>3</v>
      </c>
      <c r="E21" s="10">
        <v>4</v>
      </c>
      <c r="F21" s="10">
        <v>5</v>
      </c>
      <c r="G21" s="10">
        <v>6</v>
      </c>
      <c r="H21" s="10">
        <v>7</v>
      </c>
      <c r="I21" s="10">
        <v>8</v>
      </c>
      <c r="J21" s="9">
        <v>9</v>
      </c>
      <c r="K21" s="9">
        <v>10</v>
      </c>
      <c r="M21" s="10">
        <v>1</v>
      </c>
      <c r="N21" s="10">
        <v>2</v>
      </c>
      <c r="O21" s="10">
        <v>3</v>
      </c>
      <c r="P21" s="10">
        <v>4</v>
      </c>
      <c r="Q21" s="10">
        <v>5</v>
      </c>
      <c r="R21" s="10">
        <v>6</v>
      </c>
      <c r="S21" s="10">
        <v>7</v>
      </c>
      <c r="T21" s="10">
        <v>8</v>
      </c>
      <c r="U21" s="9">
        <v>9</v>
      </c>
      <c r="V21" s="9">
        <v>10</v>
      </c>
      <c r="X21" s="10"/>
      <c r="Y21" s="10"/>
      <c r="Z21" s="10"/>
      <c r="AA21" s="10"/>
      <c r="AB21" s="10"/>
      <c r="AC21" s="10"/>
      <c r="AD21" s="10"/>
      <c r="AE21" s="10"/>
      <c r="AI21" s="10"/>
      <c r="AJ21" s="10"/>
      <c r="AK21" s="10"/>
      <c r="AL21" s="10"/>
      <c r="AM21" s="10"/>
      <c r="AN21" s="10"/>
      <c r="AO21" s="10"/>
      <c r="AP21" s="10"/>
    </row>
    <row r="22" spans="1:44" x14ac:dyDescent="0.2">
      <c r="A22" s="9">
        <v>1</v>
      </c>
      <c r="B22" s="17">
        <f t="array" ref="B22:K31">Matrix2</f>
        <v>1</v>
      </c>
      <c r="C22" s="18">
        <v>1</v>
      </c>
      <c r="D22" s="18">
        <v>1</v>
      </c>
      <c r="E22" s="18">
        <v>1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9">
        <v>1</v>
      </c>
      <c r="M22" s="17">
        <f t="array" ref="M22:V31">Matrix3</f>
        <v>1</v>
      </c>
      <c r="N22" s="18">
        <v>1</v>
      </c>
      <c r="O22" s="18">
        <v>1</v>
      </c>
      <c r="P22" s="18">
        <v>1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X22" s="254"/>
      <c r="Y22" s="255">
        <f>IF(C22=0,"",LN(C22))</f>
        <v>0</v>
      </c>
      <c r="Z22" s="255">
        <f t="shared" ref="Z22:Z23" si="48">IF(D22=0,"",LN(D22))</f>
        <v>0</v>
      </c>
      <c r="AA22" s="255">
        <f t="shared" ref="AA22:AA24" si="49">IF(E22=0,"",LN(E22))</f>
        <v>0</v>
      </c>
      <c r="AB22" s="255" t="str">
        <f t="shared" ref="AB22:AB25" si="50">IF(F22=0,"",LN(F22))</f>
        <v/>
      </c>
      <c r="AC22" s="255" t="str">
        <f t="shared" ref="AC22:AC26" si="51">IF(G22=0,"",LN(G22))</f>
        <v/>
      </c>
      <c r="AD22" s="255" t="str">
        <f t="shared" ref="AD22:AD27" si="52">IF(H22=0,"",LN(H22))</f>
        <v/>
      </c>
      <c r="AE22" s="255" t="str">
        <f t="shared" ref="AE22:AE28" si="53">IF(I22=0,"",LN(I22))</f>
        <v/>
      </c>
      <c r="AF22" s="255" t="str">
        <f t="shared" ref="AF22:AF29" si="54">IF(J22=0,"",LN(J22))</f>
        <v/>
      </c>
      <c r="AG22" s="255" t="str">
        <f t="shared" ref="AG22:AG30" si="55">IF(K22=0,"",LN(K22))</f>
        <v/>
      </c>
      <c r="AI22" s="254"/>
      <c r="AJ22" s="255">
        <f>IF(N22=0,"",LN(N22))</f>
        <v>0</v>
      </c>
      <c r="AK22" s="255">
        <f t="shared" ref="AK22:AK23" si="56">IF(O22=0,"",LN(O22))</f>
        <v>0</v>
      </c>
      <c r="AL22" s="255">
        <f t="shared" ref="AL22:AL24" si="57">IF(P22=0,"",LN(P22))</f>
        <v>0</v>
      </c>
      <c r="AM22" s="255" t="str">
        <f t="shared" ref="AM22:AM25" si="58">IF(Q22=0,"",LN(Q22))</f>
        <v/>
      </c>
      <c r="AN22" s="255" t="str">
        <f t="shared" ref="AN22:AN26" si="59">IF(R22=0,"",LN(R22))</f>
        <v/>
      </c>
      <c r="AO22" s="255" t="str">
        <f t="shared" ref="AO22:AO27" si="60">IF(S22=0,"",LN(S22))</f>
        <v/>
      </c>
      <c r="AP22" s="255" t="str">
        <f t="shared" ref="AP22:AP28" si="61">IF(T22=0,"",LN(T22))</f>
        <v/>
      </c>
      <c r="AQ22" s="255" t="str">
        <f t="shared" ref="AQ22:AQ29" si="62">IF(U22=0,"",LN(U22))</f>
        <v/>
      </c>
      <c r="AR22" s="255" t="str">
        <f t="shared" ref="AR22:AR30" si="63">IF(V22=0,"",LN(V22))</f>
        <v/>
      </c>
    </row>
    <row r="23" spans="1:44" x14ac:dyDescent="0.2">
      <c r="A23" s="9">
        <v>2</v>
      </c>
      <c r="B23" s="18">
        <v>1</v>
      </c>
      <c r="C23" s="17">
        <v>1</v>
      </c>
      <c r="D23" s="18">
        <v>1</v>
      </c>
      <c r="E23" s="18">
        <v>1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9">
        <v>2</v>
      </c>
      <c r="M23" s="18">
        <v>1</v>
      </c>
      <c r="N23" s="17">
        <v>1</v>
      </c>
      <c r="O23" s="18">
        <v>1</v>
      </c>
      <c r="P23" s="18">
        <v>1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X23" s="255"/>
      <c r="Y23" s="254"/>
      <c r="Z23" s="255">
        <f t="shared" si="48"/>
        <v>0</v>
      </c>
      <c r="AA23" s="255">
        <f t="shared" si="49"/>
        <v>0</v>
      </c>
      <c r="AB23" s="255" t="str">
        <f t="shared" si="50"/>
        <v/>
      </c>
      <c r="AC23" s="255" t="str">
        <f t="shared" si="51"/>
        <v/>
      </c>
      <c r="AD23" s="255" t="str">
        <f t="shared" si="52"/>
        <v/>
      </c>
      <c r="AE23" s="255" t="str">
        <f t="shared" si="53"/>
        <v/>
      </c>
      <c r="AF23" s="255" t="str">
        <f t="shared" si="54"/>
        <v/>
      </c>
      <c r="AG23" s="255" t="str">
        <f t="shared" si="55"/>
        <v/>
      </c>
      <c r="AI23" s="255"/>
      <c r="AJ23" s="254"/>
      <c r="AK23" s="255">
        <f t="shared" si="56"/>
        <v>0</v>
      </c>
      <c r="AL23" s="255">
        <f t="shared" si="57"/>
        <v>0</v>
      </c>
      <c r="AM23" s="255" t="str">
        <f t="shared" si="58"/>
        <v/>
      </c>
      <c r="AN23" s="255" t="str">
        <f t="shared" si="59"/>
        <v/>
      </c>
      <c r="AO23" s="255" t="str">
        <f t="shared" si="60"/>
        <v/>
      </c>
      <c r="AP23" s="255" t="str">
        <f t="shared" si="61"/>
        <v/>
      </c>
      <c r="AQ23" s="255" t="str">
        <f t="shared" si="62"/>
        <v/>
      </c>
      <c r="AR23" s="255" t="str">
        <f t="shared" si="63"/>
        <v/>
      </c>
    </row>
    <row r="24" spans="1:44" x14ac:dyDescent="0.2">
      <c r="A24" s="9">
        <v>3</v>
      </c>
      <c r="B24" s="18">
        <v>1</v>
      </c>
      <c r="C24" s="18">
        <v>1</v>
      </c>
      <c r="D24" s="17">
        <v>1</v>
      </c>
      <c r="E24" s="18">
        <v>1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9">
        <v>3</v>
      </c>
      <c r="M24" s="18">
        <v>1</v>
      </c>
      <c r="N24" s="18">
        <v>1</v>
      </c>
      <c r="O24" s="17">
        <v>1</v>
      </c>
      <c r="P24" s="18">
        <v>1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X24" s="255"/>
      <c r="Y24" s="255"/>
      <c r="Z24" s="254"/>
      <c r="AA24" s="255">
        <f t="shared" si="49"/>
        <v>0</v>
      </c>
      <c r="AB24" s="255" t="str">
        <f t="shared" si="50"/>
        <v/>
      </c>
      <c r="AC24" s="255" t="str">
        <f t="shared" si="51"/>
        <v/>
      </c>
      <c r="AD24" s="255" t="str">
        <f t="shared" si="52"/>
        <v/>
      </c>
      <c r="AE24" s="255" t="str">
        <f t="shared" si="53"/>
        <v/>
      </c>
      <c r="AF24" s="255" t="str">
        <f t="shared" si="54"/>
        <v/>
      </c>
      <c r="AG24" s="255" t="str">
        <f t="shared" si="55"/>
        <v/>
      </c>
      <c r="AI24" s="255"/>
      <c r="AJ24" s="255"/>
      <c r="AK24" s="254"/>
      <c r="AL24" s="255">
        <f t="shared" si="57"/>
        <v>0</v>
      </c>
      <c r="AM24" s="255" t="str">
        <f t="shared" si="58"/>
        <v/>
      </c>
      <c r="AN24" s="255" t="str">
        <f t="shared" si="59"/>
        <v/>
      </c>
      <c r="AO24" s="255" t="str">
        <f t="shared" si="60"/>
        <v/>
      </c>
      <c r="AP24" s="255" t="str">
        <f t="shared" si="61"/>
        <v/>
      </c>
      <c r="AQ24" s="255" t="str">
        <f t="shared" si="62"/>
        <v/>
      </c>
      <c r="AR24" s="255" t="str">
        <f t="shared" si="63"/>
        <v/>
      </c>
    </row>
    <row r="25" spans="1:44" x14ac:dyDescent="0.2">
      <c r="A25" s="9">
        <v>4</v>
      </c>
      <c r="B25" s="18">
        <v>1</v>
      </c>
      <c r="C25" s="18">
        <v>1</v>
      </c>
      <c r="D25" s="18">
        <v>1</v>
      </c>
      <c r="E25" s="17">
        <v>1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9">
        <v>4</v>
      </c>
      <c r="M25" s="18">
        <v>1</v>
      </c>
      <c r="N25" s="18">
        <v>1</v>
      </c>
      <c r="O25" s="18">
        <v>1</v>
      </c>
      <c r="P25" s="17">
        <v>1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8">
        <v>0</v>
      </c>
      <c r="X25" s="255"/>
      <c r="Y25" s="255"/>
      <c r="Z25" s="255"/>
      <c r="AA25" s="254"/>
      <c r="AB25" s="255" t="str">
        <f t="shared" si="50"/>
        <v/>
      </c>
      <c r="AC25" s="255" t="str">
        <f t="shared" si="51"/>
        <v/>
      </c>
      <c r="AD25" s="255" t="str">
        <f t="shared" si="52"/>
        <v/>
      </c>
      <c r="AE25" s="255" t="str">
        <f t="shared" si="53"/>
        <v/>
      </c>
      <c r="AF25" s="255" t="str">
        <f t="shared" si="54"/>
        <v/>
      </c>
      <c r="AG25" s="255" t="str">
        <f t="shared" si="55"/>
        <v/>
      </c>
      <c r="AI25" s="255"/>
      <c r="AJ25" s="255"/>
      <c r="AK25" s="255"/>
      <c r="AL25" s="254"/>
      <c r="AM25" s="255" t="str">
        <f t="shared" si="58"/>
        <v/>
      </c>
      <c r="AN25" s="255" t="str">
        <f t="shared" si="59"/>
        <v/>
      </c>
      <c r="AO25" s="255" t="str">
        <f t="shared" si="60"/>
        <v/>
      </c>
      <c r="AP25" s="255" t="str">
        <f t="shared" si="61"/>
        <v/>
      </c>
      <c r="AQ25" s="255" t="str">
        <f t="shared" si="62"/>
        <v/>
      </c>
      <c r="AR25" s="255" t="str">
        <f t="shared" si="63"/>
        <v/>
      </c>
    </row>
    <row r="26" spans="1:44" x14ac:dyDescent="0.2">
      <c r="A26" s="9">
        <v>5</v>
      </c>
      <c r="B26" s="18">
        <v>0</v>
      </c>
      <c r="C26" s="18">
        <v>0</v>
      </c>
      <c r="D26" s="18">
        <v>0</v>
      </c>
      <c r="E26" s="18">
        <v>0</v>
      </c>
      <c r="F26" s="17">
        <v>1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9">
        <v>5</v>
      </c>
      <c r="M26" s="18">
        <v>0</v>
      </c>
      <c r="N26" s="18">
        <v>0</v>
      </c>
      <c r="O26" s="18">
        <v>0</v>
      </c>
      <c r="P26" s="18">
        <v>0</v>
      </c>
      <c r="Q26" s="17">
        <v>1</v>
      </c>
      <c r="R26" s="18">
        <v>0</v>
      </c>
      <c r="S26" s="18">
        <v>0</v>
      </c>
      <c r="T26" s="18">
        <v>0</v>
      </c>
      <c r="U26" s="18">
        <v>0</v>
      </c>
      <c r="V26" s="18">
        <v>0</v>
      </c>
      <c r="X26" s="255"/>
      <c r="Y26" s="255"/>
      <c r="Z26" s="255"/>
      <c r="AA26" s="255"/>
      <c r="AB26" s="254"/>
      <c r="AC26" s="255" t="str">
        <f t="shared" si="51"/>
        <v/>
      </c>
      <c r="AD26" s="255" t="str">
        <f t="shared" si="52"/>
        <v/>
      </c>
      <c r="AE26" s="255" t="str">
        <f t="shared" si="53"/>
        <v/>
      </c>
      <c r="AF26" s="255" t="str">
        <f t="shared" si="54"/>
        <v/>
      </c>
      <c r="AG26" s="255" t="str">
        <f t="shared" si="55"/>
        <v/>
      </c>
      <c r="AI26" s="255"/>
      <c r="AJ26" s="255"/>
      <c r="AK26" s="255"/>
      <c r="AL26" s="255"/>
      <c r="AM26" s="254"/>
      <c r="AN26" s="255" t="str">
        <f t="shared" si="59"/>
        <v/>
      </c>
      <c r="AO26" s="255" t="str">
        <f t="shared" si="60"/>
        <v/>
      </c>
      <c r="AP26" s="255" t="str">
        <f t="shared" si="61"/>
        <v/>
      </c>
      <c r="AQ26" s="255" t="str">
        <f t="shared" si="62"/>
        <v/>
      </c>
      <c r="AR26" s="255" t="str">
        <f t="shared" si="63"/>
        <v/>
      </c>
    </row>
    <row r="27" spans="1:44" x14ac:dyDescent="0.2">
      <c r="A27" s="9">
        <v>6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7">
        <v>1</v>
      </c>
      <c r="H27" s="18">
        <v>0</v>
      </c>
      <c r="I27" s="18">
        <v>0</v>
      </c>
      <c r="J27" s="18">
        <v>0</v>
      </c>
      <c r="K27" s="18">
        <v>0</v>
      </c>
      <c r="L27" s="9">
        <v>6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7">
        <v>1</v>
      </c>
      <c r="S27" s="18">
        <v>0</v>
      </c>
      <c r="T27" s="18">
        <v>0</v>
      </c>
      <c r="U27" s="18">
        <v>0</v>
      </c>
      <c r="V27" s="18">
        <v>0</v>
      </c>
      <c r="X27" s="255"/>
      <c r="Y27" s="255"/>
      <c r="Z27" s="255"/>
      <c r="AA27" s="255"/>
      <c r="AB27" s="255"/>
      <c r="AC27" s="254"/>
      <c r="AD27" s="255" t="str">
        <f t="shared" si="52"/>
        <v/>
      </c>
      <c r="AE27" s="255" t="str">
        <f t="shared" si="53"/>
        <v/>
      </c>
      <c r="AF27" s="255" t="str">
        <f t="shared" si="54"/>
        <v/>
      </c>
      <c r="AG27" s="255" t="str">
        <f t="shared" si="55"/>
        <v/>
      </c>
      <c r="AI27" s="255"/>
      <c r="AJ27" s="255"/>
      <c r="AK27" s="255"/>
      <c r="AL27" s="255"/>
      <c r="AM27" s="255"/>
      <c r="AN27" s="254"/>
      <c r="AO27" s="255" t="str">
        <f t="shared" si="60"/>
        <v/>
      </c>
      <c r="AP27" s="255" t="str">
        <f t="shared" si="61"/>
        <v/>
      </c>
      <c r="AQ27" s="255" t="str">
        <f t="shared" si="62"/>
        <v/>
      </c>
      <c r="AR27" s="255" t="str">
        <f t="shared" si="63"/>
        <v/>
      </c>
    </row>
    <row r="28" spans="1:44" x14ac:dyDescent="0.2">
      <c r="A28" s="9">
        <v>7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7">
        <v>1</v>
      </c>
      <c r="I28" s="18">
        <v>0</v>
      </c>
      <c r="J28" s="18">
        <v>0</v>
      </c>
      <c r="K28" s="18">
        <v>0</v>
      </c>
      <c r="L28" s="9">
        <v>7</v>
      </c>
      <c r="M28" s="18">
        <v>0</v>
      </c>
      <c r="N28" s="18">
        <v>0</v>
      </c>
      <c r="O28" s="18">
        <v>0</v>
      </c>
      <c r="P28" s="18">
        <v>0</v>
      </c>
      <c r="Q28" s="18">
        <v>0</v>
      </c>
      <c r="R28" s="18">
        <v>0</v>
      </c>
      <c r="S28" s="17">
        <v>1</v>
      </c>
      <c r="T28" s="18">
        <v>0</v>
      </c>
      <c r="U28" s="18">
        <v>0</v>
      </c>
      <c r="V28" s="18">
        <v>0</v>
      </c>
      <c r="X28" s="255"/>
      <c r="Y28" s="255"/>
      <c r="Z28" s="255"/>
      <c r="AA28" s="255"/>
      <c r="AB28" s="255"/>
      <c r="AC28" s="255"/>
      <c r="AD28" s="254"/>
      <c r="AE28" s="255" t="str">
        <f t="shared" si="53"/>
        <v/>
      </c>
      <c r="AF28" s="255" t="str">
        <f t="shared" si="54"/>
        <v/>
      </c>
      <c r="AG28" s="255" t="str">
        <f t="shared" si="55"/>
        <v/>
      </c>
      <c r="AI28" s="255"/>
      <c r="AJ28" s="255"/>
      <c r="AK28" s="255"/>
      <c r="AL28" s="255"/>
      <c r="AM28" s="255"/>
      <c r="AN28" s="255"/>
      <c r="AO28" s="254"/>
      <c r="AP28" s="255" t="str">
        <f t="shared" si="61"/>
        <v/>
      </c>
      <c r="AQ28" s="255" t="str">
        <f t="shared" si="62"/>
        <v/>
      </c>
      <c r="AR28" s="255" t="str">
        <f t="shared" si="63"/>
        <v/>
      </c>
    </row>
    <row r="29" spans="1:44" x14ac:dyDescent="0.2">
      <c r="A29" s="9">
        <v>8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7">
        <v>1</v>
      </c>
      <c r="J29" s="18">
        <v>0</v>
      </c>
      <c r="K29" s="18">
        <v>0</v>
      </c>
      <c r="L29" s="9">
        <v>8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7">
        <v>1</v>
      </c>
      <c r="U29" s="18">
        <v>0</v>
      </c>
      <c r="V29" s="18">
        <v>0</v>
      </c>
      <c r="X29" s="255"/>
      <c r="Y29" s="255"/>
      <c r="Z29" s="255"/>
      <c r="AA29" s="255"/>
      <c r="AB29" s="255"/>
      <c r="AC29" s="255"/>
      <c r="AD29" s="255"/>
      <c r="AE29" s="254"/>
      <c r="AF29" s="255" t="str">
        <f t="shared" si="54"/>
        <v/>
      </c>
      <c r="AG29" s="255" t="str">
        <f t="shared" si="55"/>
        <v/>
      </c>
      <c r="AI29" s="255"/>
      <c r="AJ29" s="255"/>
      <c r="AK29" s="255"/>
      <c r="AL29" s="255"/>
      <c r="AM29" s="255"/>
      <c r="AN29" s="255"/>
      <c r="AO29" s="255"/>
      <c r="AP29" s="254"/>
      <c r="AQ29" s="255" t="str">
        <f t="shared" si="62"/>
        <v/>
      </c>
      <c r="AR29" s="255" t="str">
        <f t="shared" si="63"/>
        <v/>
      </c>
    </row>
    <row r="30" spans="1:44" x14ac:dyDescent="0.2">
      <c r="A30" s="9">
        <v>9</v>
      </c>
      <c r="B30" s="18">
        <v>0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7">
        <v>1</v>
      </c>
      <c r="K30" s="18">
        <v>0</v>
      </c>
      <c r="L30" s="9">
        <v>9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7">
        <v>1</v>
      </c>
      <c r="V30" s="18">
        <v>0</v>
      </c>
      <c r="X30" s="255"/>
      <c r="Y30" s="255"/>
      <c r="Z30" s="255"/>
      <c r="AA30" s="255"/>
      <c r="AB30" s="255"/>
      <c r="AC30" s="255"/>
      <c r="AD30" s="255"/>
      <c r="AE30" s="255"/>
      <c r="AF30" s="254"/>
      <c r="AG30" s="255" t="str">
        <f t="shared" si="55"/>
        <v/>
      </c>
      <c r="AI30" s="255"/>
      <c r="AJ30" s="255"/>
      <c r="AK30" s="255"/>
      <c r="AL30" s="255"/>
      <c r="AM30" s="255"/>
      <c r="AN30" s="255"/>
      <c r="AO30" s="255"/>
      <c r="AP30" s="255"/>
      <c r="AQ30" s="254"/>
      <c r="AR30" s="255" t="str">
        <f t="shared" si="63"/>
        <v/>
      </c>
    </row>
    <row r="31" spans="1:44" x14ac:dyDescent="0.2">
      <c r="A31" s="9">
        <v>10</v>
      </c>
      <c r="B31" s="18">
        <v>0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7">
        <v>1</v>
      </c>
      <c r="L31" s="9">
        <v>10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7">
        <v>1</v>
      </c>
      <c r="X31" s="255"/>
      <c r="Y31" s="255"/>
      <c r="Z31" s="255"/>
      <c r="AA31" s="255"/>
      <c r="AB31" s="255"/>
      <c r="AC31" s="255"/>
      <c r="AD31" s="255"/>
      <c r="AE31" s="255"/>
      <c r="AF31" s="255"/>
      <c r="AG31" s="254"/>
      <c r="AI31" s="255"/>
      <c r="AJ31" s="255"/>
      <c r="AK31" s="255"/>
      <c r="AL31" s="255"/>
      <c r="AM31" s="255"/>
      <c r="AN31" s="255"/>
      <c r="AO31" s="255"/>
      <c r="AP31" s="255"/>
      <c r="AQ31" s="255"/>
      <c r="AR31" s="254"/>
    </row>
    <row r="33" spans="1:44" ht="13.2" x14ac:dyDescent="0.25">
      <c r="A33" s="77">
        <v>4</v>
      </c>
      <c r="B33" s="382" t="str">
        <f ca="1">INDIRECT(ADDRESS(17,2,1,1,"in"&amp;TEXT(A33,"@")))</f>
        <v>Participant 4</v>
      </c>
      <c r="C33" s="382"/>
      <c r="D33" s="382"/>
      <c r="E33" s="382"/>
      <c r="F33" s="382"/>
      <c r="G33" s="382"/>
      <c r="H33" s="252">
        <f ca="1">INDIRECT(ADDRESS(17,6,1,1,"in"&amp;TEXT(A33,"@")))</f>
        <v>1</v>
      </c>
      <c r="I33" s="74"/>
      <c r="J33" s="381">
        <f ca="1">INDIRECT(ADDRESS(17,7,1,1,"in"&amp;TEXT(A33,"@")))</f>
        <v>0</v>
      </c>
      <c r="K33" s="382"/>
      <c r="L33" s="77">
        <v>5</v>
      </c>
      <c r="M33" s="382" t="str">
        <f ca="1">INDIRECT(ADDRESS(17,2,1,1,"in"&amp;TEXT(L33,"@")))</f>
        <v>Participant 5</v>
      </c>
      <c r="N33" s="382"/>
      <c r="O33" s="382"/>
      <c r="P33" s="382"/>
      <c r="Q33" s="382"/>
      <c r="R33" s="382"/>
      <c r="S33" s="252">
        <f ca="1">INDIRECT(ADDRESS(17,6,1,1,"in"&amp;TEXT(L33,"@")))</f>
        <v>1</v>
      </c>
      <c r="T33" s="74"/>
      <c r="U33" s="381">
        <f ca="1">INDIRECT(ADDRESS(17,7,1,1,"in"&amp;TEXT(L33,"@")))</f>
        <v>0</v>
      </c>
      <c r="V33" s="382"/>
      <c r="X33" s="382"/>
      <c r="Y33" s="382"/>
      <c r="Z33" s="382"/>
      <c r="AA33" s="382"/>
      <c r="AB33" s="382"/>
      <c r="AC33" s="382"/>
      <c r="AD33" s="253">
        <f>IF(A33&gt;$N$4,0,IF(H33=0,1,H33))</f>
        <v>0</v>
      </c>
      <c r="AE33" s="253"/>
      <c r="AF33" s="381"/>
      <c r="AG33" s="382"/>
      <c r="AH33" s="77"/>
      <c r="AI33" s="382"/>
      <c r="AJ33" s="382"/>
      <c r="AK33" s="382"/>
      <c r="AL33" s="382"/>
      <c r="AM33" s="382"/>
      <c r="AN33" s="382"/>
      <c r="AO33" s="253">
        <f>IF(L33&gt;$N$4,0,IF(S33=0,1,S33))</f>
        <v>0</v>
      </c>
      <c r="AP33" s="253"/>
      <c r="AQ33" s="381"/>
      <c r="AR33" s="382"/>
    </row>
    <row r="34" spans="1:44" x14ac:dyDescent="0.2">
      <c r="B34" s="10">
        <v>1</v>
      </c>
      <c r="C34" s="10">
        <v>2</v>
      </c>
      <c r="D34" s="10">
        <v>3</v>
      </c>
      <c r="E34" s="10">
        <v>4</v>
      </c>
      <c r="F34" s="10">
        <v>5</v>
      </c>
      <c r="G34" s="10">
        <v>6</v>
      </c>
      <c r="H34" s="10">
        <v>7</v>
      </c>
      <c r="I34" s="10">
        <v>8</v>
      </c>
      <c r="J34" s="9">
        <v>9</v>
      </c>
      <c r="K34" s="9">
        <v>10</v>
      </c>
      <c r="M34" s="10">
        <v>1</v>
      </c>
      <c r="N34" s="10">
        <v>2</v>
      </c>
      <c r="O34" s="10">
        <v>3</v>
      </c>
      <c r="P34" s="10">
        <v>4</v>
      </c>
      <c r="Q34" s="10">
        <v>5</v>
      </c>
      <c r="R34" s="10">
        <v>6</v>
      </c>
      <c r="S34" s="10">
        <v>7</v>
      </c>
      <c r="T34" s="10">
        <v>8</v>
      </c>
      <c r="U34" s="9">
        <v>9</v>
      </c>
      <c r="V34" s="9">
        <v>10</v>
      </c>
      <c r="X34" s="10"/>
      <c r="Y34" s="10"/>
      <c r="Z34" s="10"/>
      <c r="AA34" s="10"/>
      <c r="AB34" s="10"/>
      <c r="AC34" s="10"/>
      <c r="AD34" s="10"/>
      <c r="AE34" s="10"/>
      <c r="AI34" s="10"/>
      <c r="AJ34" s="10"/>
      <c r="AK34" s="10"/>
      <c r="AL34" s="10"/>
      <c r="AM34" s="10"/>
      <c r="AN34" s="10"/>
      <c r="AO34" s="10"/>
      <c r="AP34" s="10"/>
    </row>
    <row r="35" spans="1:44" x14ac:dyDescent="0.2">
      <c r="A35" s="9">
        <v>1</v>
      </c>
      <c r="B35" s="17">
        <f t="array" ref="B35:K44">Matrix4</f>
        <v>1</v>
      </c>
      <c r="C35" s="18">
        <v>1</v>
      </c>
      <c r="D35" s="18">
        <v>1</v>
      </c>
      <c r="E35" s="18">
        <v>1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9">
        <v>1</v>
      </c>
      <c r="M35" s="17">
        <f t="array" ref="M35:V44">Matrix5</f>
        <v>1</v>
      </c>
      <c r="N35" s="18">
        <v>1</v>
      </c>
      <c r="O35" s="18">
        <v>1</v>
      </c>
      <c r="P35" s="18">
        <v>1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X35" s="254"/>
      <c r="Y35" s="255">
        <f>IF(C35=0,"",LN(C35))</f>
        <v>0</v>
      </c>
      <c r="Z35" s="255">
        <f t="shared" ref="Z35:Z36" si="64">IF(D35=0,"",LN(D35))</f>
        <v>0</v>
      </c>
      <c r="AA35" s="255">
        <f t="shared" ref="AA35:AA37" si="65">IF(E35=0,"",LN(E35))</f>
        <v>0</v>
      </c>
      <c r="AB35" s="255" t="str">
        <f t="shared" ref="AB35:AB38" si="66">IF(F35=0,"",LN(F35))</f>
        <v/>
      </c>
      <c r="AC35" s="255" t="str">
        <f t="shared" ref="AC35:AC39" si="67">IF(G35=0,"",LN(G35))</f>
        <v/>
      </c>
      <c r="AD35" s="255" t="str">
        <f t="shared" ref="AD35:AD40" si="68">IF(H35=0,"",LN(H35))</f>
        <v/>
      </c>
      <c r="AE35" s="255" t="str">
        <f t="shared" ref="AE35:AE41" si="69">IF(I35=0,"",LN(I35))</f>
        <v/>
      </c>
      <c r="AF35" s="255" t="str">
        <f t="shared" ref="AF35:AF42" si="70">IF(J35=0,"",LN(J35))</f>
        <v/>
      </c>
      <c r="AG35" s="255" t="str">
        <f t="shared" ref="AG35:AG43" si="71">IF(K35=0,"",LN(K35))</f>
        <v/>
      </c>
      <c r="AI35" s="254"/>
      <c r="AJ35" s="255">
        <f>IF(N35=0,"",LN(N35))</f>
        <v>0</v>
      </c>
      <c r="AK35" s="255">
        <f t="shared" ref="AK35:AK36" si="72">IF(O35=0,"",LN(O35))</f>
        <v>0</v>
      </c>
      <c r="AL35" s="255">
        <f t="shared" ref="AL35:AL37" si="73">IF(P35=0,"",LN(P35))</f>
        <v>0</v>
      </c>
      <c r="AM35" s="255" t="str">
        <f t="shared" ref="AM35:AM38" si="74">IF(Q35=0,"",LN(Q35))</f>
        <v/>
      </c>
      <c r="AN35" s="255" t="str">
        <f t="shared" ref="AN35:AN39" si="75">IF(R35=0,"",LN(R35))</f>
        <v/>
      </c>
      <c r="AO35" s="255" t="str">
        <f t="shared" ref="AO35:AO40" si="76">IF(S35=0,"",LN(S35))</f>
        <v/>
      </c>
      <c r="AP35" s="255" t="str">
        <f t="shared" ref="AP35:AP41" si="77">IF(T35=0,"",LN(T35))</f>
        <v/>
      </c>
      <c r="AQ35" s="255" t="str">
        <f t="shared" ref="AQ35:AQ42" si="78">IF(U35=0,"",LN(U35))</f>
        <v/>
      </c>
      <c r="AR35" s="255" t="str">
        <f t="shared" ref="AR35:AR43" si="79">IF(V35=0,"",LN(V35))</f>
        <v/>
      </c>
    </row>
    <row r="36" spans="1:44" x14ac:dyDescent="0.2">
      <c r="A36" s="9">
        <v>2</v>
      </c>
      <c r="B36" s="18">
        <v>1</v>
      </c>
      <c r="C36" s="17">
        <v>1</v>
      </c>
      <c r="D36" s="18">
        <v>1</v>
      </c>
      <c r="E36" s="18">
        <v>1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9">
        <v>2</v>
      </c>
      <c r="M36" s="18">
        <v>1</v>
      </c>
      <c r="N36" s="17">
        <v>1</v>
      </c>
      <c r="O36" s="18">
        <v>1</v>
      </c>
      <c r="P36" s="18">
        <v>1</v>
      </c>
      <c r="Q36" s="18">
        <v>0</v>
      </c>
      <c r="R36" s="18">
        <v>0</v>
      </c>
      <c r="S36" s="18">
        <v>0</v>
      </c>
      <c r="T36" s="18">
        <v>0</v>
      </c>
      <c r="U36" s="18">
        <v>0</v>
      </c>
      <c r="V36" s="18">
        <v>0</v>
      </c>
      <c r="X36" s="255"/>
      <c r="Y36" s="254"/>
      <c r="Z36" s="255">
        <f t="shared" si="64"/>
        <v>0</v>
      </c>
      <c r="AA36" s="255">
        <f t="shared" si="65"/>
        <v>0</v>
      </c>
      <c r="AB36" s="255" t="str">
        <f t="shared" si="66"/>
        <v/>
      </c>
      <c r="AC36" s="255" t="str">
        <f t="shared" si="67"/>
        <v/>
      </c>
      <c r="AD36" s="255" t="str">
        <f t="shared" si="68"/>
        <v/>
      </c>
      <c r="AE36" s="255" t="str">
        <f t="shared" si="69"/>
        <v/>
      </c>
      <c r="AF36" s="255" t="str">
        <f t="shared" si="70"/>
        <v/>
      </c>
      <c r="AG36" s="255" t="str">
        <f t="shared" si="71"/>
        <v/>
      </c>
      <c r="AI36" s="255"/>
      <c r="AJ36" s="254"/>
      <c r="AK36" s="255">
        <f t="shared" si="72"/>
        <v>0</v>
      </c>
      <c r="AL36" s="255">
        <f t="shared" si="73"/>
        <v>0</v>
      </c>
      <c r="AM36" s="255" t="str">
        <f t="shared" si="74"/>
        <v/>
      </c>
      <c r="AN36" s="255" t="str">
        <f t="shared" si="75"/>
        <v/>
      </c>
      <c r="AO36" s="255" t="str">
        <f t="shared" si="76"/>
        <v/>
      </c>
      <c r="AP36" s="255" t="str">
        <f t="shared" si="77"/>
        <v/>
      </c>
      <c r="AQ36" s="255" t="str">
        <f t="shared" si="78"/>
        <v/>
      </c>
      <c r="AR36" s="255" t="str">
        <f t="shared" si="79"/>
        <v/>
      </c>
    </row>
    <row r="37" spans="1:44" x14ac:dyDescent="0.2">
      <c r="A37" s="9">
        <v>3</v>
      </c>
      <c r="B37" s="18">
        <v>1</v>
      </c>
      <c r="C37" s="18">
        <v>1</v>
      </c>
      <c r="D37" s="17">
        <v>1</v>
      </c>
      <c r="E37" s="18">
        <v>1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9">
        <v>3</v>
      </c>
      <c r="M37" s="18">
        <v>1</v>
      </c>
      <c r="N37" s="18">
        <v>1</v>
      </c>
      <c r="O37" s="17">
        <v>1</v>
      </c>
      <c r="P37" s="18">
        <v>1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0</v>
      </c>
      <c r="X37" s="255"/>
      <c r="Y37" s="255"/>
      <c r="Z37" s="254"/>
      <c r="AA37" s="255">
        <f t="shared" si="65"/>
        <v>0</v>
      </c>
      <c r="AB37" s="255" t="str">
        <f t="shared" si="66"/>
        <v/>
      </c>
      <c r="AC37" s="255" t="str">
        <f t="shared" si="67"/>
        <v/>
      </c>
      <c r="AD37" s="255" t="str">
        <f t="shared" si="68"/>
        <v/>
      </c>
      <c r="AE37" s="255" t="str">
        <f t="shared" si="69"/>
        <v/>
      </c>
      <c r="AF37" s="255" t="str">
        <f t="shared" si="70"/>
        <v/>
      </c>
      <c r="AG37" s="255" t="str">
        <f t="shared" si="71"/>
        <v/>
      </c>
      <c r="AI37" s="255"/>
      <c r="AJ37" s="255"/>
      <c r="AK37" s="254"/>
      <c r="AL37" s="255">
        <f t="shared" si="73"/>
        <v>0</v>
      </c>
      <c r="AM37" s="255" t="str">
        <f t="shared" si="74"/>
        <v/>
      </c>
      <c r="AN37" s="255" t="str">
        <f t="shared" si="75"/>
        <v/>
      </c>
      <c r="AO37" s="255" t="str">
        <f t="shared" si="76"/>
        <v/>
      </c>
      <c r="AP37" s="255" t="str">
        <f t="shared" si="77"/>
        <v/>
      </c>
      <c r="AQ37" s="255" t="str">
        <f t="shared" si="78"/>
        <v/>
      </c>
      <c r="AR37" s="255" t="str">
        <f t="shared" si="79"/>
        <v/>
      </c>
    </row>
    <row r="38" spans="1:44" x14ac:dyDescent="0.2">
      <c r="A38" s="9">
        <v>4</v>
      </c>
      <c r="B38" s="18">
        <v>1</v>
      </c>
      <c r="C38" s="18">
        <v>1</v>
      </c>
      <c r="D38" s="18">
        <v>1</v>
      </c>
      <c r="E38" s="17">
        <v>1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9">
        <v>4</v>
      </c>
      <c r="M38" s="18">
        <v>1</v>
      </c>
      <c r="N38" s="18">
        <v>1</v>
      </c>
      <c r="O38" s="18">
        <v>1</v>
      </c>
      <c r="P38" s="17">
        <v>1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X38" s="255"/>
      <c r="Y38" s="255"/>
      <c r="Z38" s="255"/>
      <c r="AA38" s="254"/>
      <c r="AB38" s="255" t="str">
        <f t="shared" si="66"/>
        <v/>
      </c>
      <c r="AC38" s="255" t="str">
        <f t="shared" si="67"/>
        <v/>
      </c>
      <c r="AD38" s="255" t="str">
        <f t="shared" si="68"/>
        <v/>
      </c>
      <c r="AE38" s="255" t="str">
        <f t="shared" si="69"/>
        <v/>
      </c>
      <c r="AF38" s="255" t="str">
        <f t="shared" si="70"/>
        <v/>
      </c>
      <c r="AG38" s="255" t="str">
        <f t="shared" si="71"/>
        <v/>
      </c>
      <c r="AI38" s="255"/>
      <c r="AJ38" s="255"/>
      <c r="AK38" s="255"/>
      <c r="AL38" s="254"/>
      <c r="AM38" s="255" t="str">
        <f t="shared" si="74"/>
        <v/>
      </c>
      <c r="AN38" s="255" t="str">
        <f t="shared" si="75"/>
        <v/>
      </c>
      <c r="AO38" s="255" t="str">
        <f t="shared" si="76"/>
        <v/>
      </c>
      <c r="AP38" s="255" t="str">
        <f t="shared" si="77"/>
        <v/>
      </c>
      <c r="AQ38" s="255" t="str">
        <f t="shared" si="78"/>
        <v/>
      </c>
      <c r="AR38" s="255" t="str">
        <f t="shared" si="79"/>
        <v/>
      </c>
    </row>
    <row r="39" spans="1:44" x14ac:dyDescent="0.2">
      <c r="A39" s="9">
        <v>5</v>
      </c>
      <c r="B39" s="18">
        <v>0</v>
      </c>
      <c r="C39" s="18">
        <v>0</v>
      </c>
      <c r="D39" s="18">
        <v>0</v>
      </c>
      <c r="E39" s="18">
        <v>0</v>
      </c>
      <c r="F39" s="17">
        <v>1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9">
        <v>5</v>
      </c>
      <c r="M39" s="18">
        <v>0</v>
      </c>
      <c r="N39" s="18">
        <v>0</v>
      </c>
      <c r="O39" s="18">
        <v>0</v>
      </c>
      <c r="P39" s="18">
        <v>0</v>
      </c>
      <c r="Q39" s="17">
        <v>1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X39" s="255"/>
      <c r="Y39" s="255"/>
      <c r="Z39" s="255"/>
      <c r="AA39" s="255"/>
      <c r="AB39" s="254"/>
      <c r="AC39" s="255" t="str">
        <f t="shared" si="67"/>
        <v/>
      </c>
      <c r="AD39" s="255" t="str">
        <f t="shared" si="68"/>
        <v/>
      </c>
      <c r="AE39" s="255" t="str">
        <f t="shared" si="69"/>
        <v/>
      </c>
      <c r="AF39" s="255" t="str">
        <f t="shared" si="70"/>
        <v/>
      </c>
      <c r="AG39" s="255" t="str">
        <f t="shared" si="71"/>
        <v/>
      </c>
      <c r="AI39" s="255"/>
      <c r="AJ39" s="255"/>
      <c r="AK39" s="255"/>
      <c r="AL39" s="255"/>
      <c r="AM39" s="254"/>
      <c r="AN39" s="255" t="str">
        <f t="shared" si="75"/>
        <v/>
      </c>
      <c r="AO39" s="255" t="str">
        <f t="shared" si="76"/>
        <v/>
      </c>
      <c r="AP39" s="255" t="str">
        <f t="shared" si="77"/>
        <v/>
      </c>
      <c r="AQ39" s="255" t="str">
        <f t="shared" si="78"/>
        <v/>
      </c>
      <c r="AR39" s="255" t="str">
        <f t="shared" si="79"/>
        <v/>
      </c>
    </row>
    <row r="40" spans="1:44" x14ac:dyDescent="0.2">
      <c r="A40" s="9">
        <v>6</v>
      </c>
      <c r="B40" s="18">
        <v>0</v>
      </c>
      <c r="C40" s="18">
        <v>0</v>
      </c>
      <c r="D40" s="18">
        <v>0</v>
      </c>
      <c r="E40" s="18">
        <v>0</v>
      </c>
      <c r="F40" s="18">
        <v>0</v>
      </c>
      <c r="G40" s="17">
        <v>1</v>
      </c>
      <c r="H40" s="18">
        <v>0</v>
      </c>
      <c r="I40" s="18">
        <v>0</v>
      </c>
      <c r="J40" s="18">
        <v>0</v>
      </c>
      <c r="K40" s="18">
        <v>0</v>
      </c>
      <c r="L40" s="9">
        <v>6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7">
        <v>1</v>
      </c>
      <c r="S40" s="18">
        <v>0</v>
      </c>
      <c r="T40" s="18">
        <v>0</v>
      </c>
      <c r="U40" s="18">
        <v>0</v>
      </c>
      <c r="V40" s="18">
        <v>0</v>
      </c>
      <c r="X40" s="255"/>
      <c r="Y40" s="255"/>
      <c r="Z40" s="255"/>
      <c r="AA40" s="255"/>
      <c r="AB40" s="255"/>
      <c r="AC40" s="254"/>
      <c r="AD40" s="255" t="str">
        <f t="shared" si="68"/>
        <v/>
      </c>
      <c r="AE40" s="255" t="str">
        <f t="shared" si="69"/>
        <v/>
      </c>
      <c r="AF40" s="255" t="str">
        <f t="shared" si="70"/>
        <v/>
      </c>
      <c r="AG40" s="255" t="str">
        <f t="shared" si="71"/>
        <v/>
      </c>
      <c r="AI40" s="255"/>
      <c r="AJ40" s="255"/>
      <c r="AK40" s="255"/>
      <c r="AL40" s="255"/>
      <c r="AM40" s="255"/>
      <c r="AN40" s="254"/>
      <c r="AO40" s="255" t="str">
        <f t="shared" si="76"/>
        <v/>
      </c>
      <c r="AP40" s="255" t="str">
        <f t="shared" si="77"/>
        <v/>
      </c>
      <c r="AQ40" s="255" t="str">
        <f t="shared" si="78"/>
        <v/>
      </c>
      <c r="AR40" s="255" t="str">
        <f t="shared" si="79"/>
        <v/>
      </c>
    </row>
    <row r="41" spans="1:44" x14ac:dyDescent="0.2">
      <c r="A41" s="9">
        <v>7</v>
      </c>
      <c r="B41" s="18">
        <v>0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7">
        <v>1</v>
      </c>
      <c r="I41" s="18">
        <v>0</v>
      </c>
      <c r="J41" s="18">
        <v>0</v>
      </c>
      <c r="K41" s="18">
        <v>0</v>
      </c>
      <c r="L41" s="9">
        <v>7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7">
        <v>1</v>
      </c>
      <c r="T41" s="18">
        <v>0</v>
      </c>
      <c r="U41" s="18">
        <v>0</v>
      </c>
      <c r="V41" s="18">
        <v>0</v>
      </c>
      <c r="X41" s="255"/>
      <c r="Y41" s="255"/>
      <c r="Z41" s="255"/>
      <c r="AA41" s="255"/>
      <c r="AB41" s="255"/>
      <c r="AC41" s="255"/>
      <c r="AD41" s="254"/>
      <c r="AE41" s="255" t="str">
        <f t="shared" si="69"/>
        <v/>
      </c>
      <c r="AF41" s="255" t="str">
        <f t="shared" si="70"/>
        <v/>
      </c>
      <c r="AG41" s="255" t="str">
        <f t="shared" si="71"/>
        <v/>
      </c>
      <c r="AI41" s="255"/>
      <c r="AJ41" s="255"/>
      <c r="AK41" s="255"/>
      <c r="AL41" s="255"/>
      <c r="AM41" s="255"/>
      <c r="AN41" s="255"/>
      <c r="AO41" s="254"/>
      <c r="AP41" s="255" t="str">
        <f t="shared" si="77"/>
        <v/>
      </c>
      <c r="AQ41" s="255" t="str">
        <f t="shared" si="78"/>
        <v/>
      </c>
      <c r="AR41" s="255" t="str">
        <f t="shared" si="79"/>
        <v/>
      </c>
    </row>
    <row r="42" spans="1:44" x14ac:dyDescent="0.2">
      <c r="A42" s="9">
        <v>8</v>
      </c>
      <c r="B42" s="18">
        <v>0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7">
        <v>1</v>
      </c>
      <c r="J42" s="18">
        <v>0</v>
      </c>
      <c r="K42" s="18">
        <v>0</v>
      </c>
      <c r="L42" s="9">
        <v>8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7">
        <v>1</v>
      </c>
      <c r="U42" s="18">
        <v>0</v>
      </c>
      <c r="V42" s="18">
        <v>0</v>
      </c>
      <c r="X42" s="255"/>
      <c r="Y42" s="255"/>
      <c r="Z42" s="255"/>
      <c r="AA42" s="255"/>
      <c r="AB42" s="255"/>
      <c r="AC42" s="255"/>
      <c r="AD42" s="255"/>
      <c r="AE42" s="254"/>
      <c r="AF42" s="255" t="str">
        <f t="shared" si="70"/>
        <v/>
      </c>
      <c r="AG42" s="255" t="str">
        <f t="shared" si="71"/>
        <v/>
      </c>
      <c r="AI42" s="255"/>
      <c r="AJ42" s="255"/>
      <c r="AK42" s="255"/>
      <c r="AL42" s="255"/>
      <c r="AM42" s="255"/>
      <c r="AN42" s="255"/>
      <c r="AO42" s="255"/>
      <c r="AP42" s="254"/>
      <c r="AQ42" s="255" t="str">
        <f t="shared" si="78"/>
        <v/>
      </c>
      <c r="AR42" s="255" t="str">
        <f t="shared" si="79"/>
        <v/>
      </c>
    </row>
    <row r="43" spans="1:44" x14ac:dyDescent="0.2">
      <c r="A43" s="9">
        <v>9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7">
        <v>1</v>
      </c>
      <c r="K43" s="18">
        <v>0</v>
      </c>
      <c r="L43" s="9">
        <v>9</v>
      </c>
      <c r="M43" s="18">
        <v>0</v>
      </c>
      <c r="N43" s="18">
        <v>0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7">
        <v>1</v>
      </c>
      <c r="V43" s="18">
        <v>0</v>
      </c>
      <c r="X43" s="255"/>
      <c r="Y43" s="255"/>
      <c r="Z43" s="255"/>
      <c r="AA43" s="255"/>
      <c r="AB43" s="255"/>
      <c r="AC43" s="255"/>
      <c r="AD43" s="255"/>
      <c r="AE43" s="255"/>
      <c r="AF43" s="254"/>
      <c r="AG43" s="255" t="str">
        <f t="shared" si="71"/>
        <v/>
      </c>
      <c r="AI43" s="255"/>
      <c r="AJ43" s="255"/>
      <c r="AK43" s="255"/>
      <c r="AL43" s="255"/>
      <c r="AM43" s="255"/>
      <c r="AN43" s="255"/>
      <c r="AO43" s="255"/>
      <c r="AP43" s="255"/>
      <c r="AQ43" s="254"/>
      <c r="AR43" s="255" t="str">
        <f t="shared" si="79"/>
        <v/>
      </c>
    </row>
    <row r="44" spans="1:44" x14ac:dyDescent="0.2">
      <c r="A44" s="9">
        <v>10</v>
      </c>
      <c r="B44" s="18">
        <v>0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7">
        <v>1</v>
      </c>
      <c r="L44" s="9">
        <v>10</v>
      </c>
      <c r="M44" s="18">
        <v>0</v>
      </c>
      <c r="N44" s="18">
        <v>0</v>
      </c>
      <c r="O44" s="18">
        <v>0</v>
      </c>
      <c r="P44" s="18">
        <v>0</v>
      </c>
      <c r="Q44" s="18">
        <v>0</v>
      </c>
      <c r="R44" s="18">
        <v>0</v>
      </c>
      <c r="S44" s="18">
        <v>0</v>
      </c>
      <c r="T44" s="18">
        <v>0</v>
      </c>
      <c r="U44" s="18">
        <v>0</v>
      </c>
      <c r="V44" s="17">
        <v>1</v>
      </c>
      <c r="X44" s="255"/>
      <c r="Y44" s="255"/>
      <c r="Z44" s="255"/>
      <c r="AA44" s="255"/>
      <c r="AB44" s="255"/>
      <c r="AC44" s="255"/>
      <c r="AD44" s="255"/>
      <c r="AE44" s="255"/>
      <c r="AF44" s="255"/>
      <c r="AG44" s="254"/>
      <c r="AI44" s="255"/>
      <c r="AJ44" s="255"/>
      <c r="AK44" s="255"/>
      <c r="AL44" s="255"/>
      <c r="AM44" s="255"/>
      <c r="AN44" s="255"/>
      <c r="AO44" s="255"/>
      <c r="AP44" s="255"/>
      <c r="AQ44" s="255"/>
      <c r="AR44" s="254"/>
    </row>
    <row r="46" spans="1:44" ht="13.2" x14ac:dyDescent="0.25">
      <c r="A46" s="77">
        <v>6</v>
      </c>
      <c r="B46" s="382" t="str">
        <f ca="1">INDIRECT(ADDRESS(17,2,1,1,"in"&amp;TEXT(A46,"@")))</f>
        <v>Participant 6</v>
      </c>
      <c r="C46" s="382"/>
      <c r="D46" s="382"/>
      <c r="E46" s="382"/>
      <c r="F46" s="382"/>
      <c r="G46" s="382"/>
      <c r="H46" s="252">
        <f ca="1">INDIRECT(ADDRESS(17,6,1,1,"in"&amp;TEXT(A46,"@")))</f>
        <v>1</v>
      </c>
      <c r="I46" s="74"/>
      <c r="J46" s="381">
        <f ca="1">INDIRECT(ADDRESS(17,7,1,1,"in"&amp;TEXT(A46,"@")))</f>
        <v>0</v>
      </c>
      <c r="K46" s="382"/>
      <c r="L46" s="77">
        <v>7</v>
      </c>
      <c r="M46" s="382" t="str">
        <f ca="1">INDIRECT(ADDRESS(17,2,1,1,"in"&amp;TEXT(L46,"@")))</f>
        <v>Participant 7</v>
      </c>
      <c r="N46" s="382"/>
      <c r="O46" s="382"/>
      <c r="P46" s="382"/>
      <c r="Q46" s="382"/>
      <c r="R46" s="382"/>
      <c r="S46" s="252">
        <f ca="1">INDIRECT(ADDRESS(17,6,1,1,"in"&amp;TEXT(L46,"@")))</f>
        <v>1</v>
      </c>
      <c r="T46" s="74"/>
      <c r="U46" s="381">
        <f ca="1">INDIRECT(ADDRESS(17,7,1,1,"in"&amp;TEXT(L46,"@")))</f>
        <v>0</v>
      </c>
      <c r="V46" s="382"/>
      <c r="X46" s="382"/>
      <c r="Y46" s="382"/>
      <c r="Z46" s="382"/>
      <c r="AA46" s="382"/>
      <c r="AB46" s="382"/>
      <c r="AC46" s="382"/>
      <c r="AD46" s="253">
        <f>IF(A46&gt;$N$4,0,IF(H46=0,1,H46))</f>
        <v>0</v>
      </c>
      <c r="AE46" s="253"/>
      <c r="AF46" s="381"/>
      <c r="AG46" s="382"/>
      <c r="AH46" s="77"/>
      <c r="AI46" s="382"/>
      <c r="AJ46" s="382"/>
      <c r="AK46" s="382"/>
      <c r="AL46" s="382"/>
      <c r="AM46" s="382"/>
      <c r="AN46" s="382"/>
      <c r="AO46" s="253">
        <f>IF(L46&gt;$N$4,0,IF(S46=0,1,S46))</f>
        <v>0</v>
      </c>
      <c r="AP46" s="253"/>
      <c r="AQ46" s="381"/>
      <c r="AR46" s="382"/>
    </row>
    <row r="47" spans="1:44" x14ac:dyDescent="0.2">
      <c r="B47" s="10">
        <v>1</v>
      </c>
      <c r="C47" s="10">
        <v>2</v>
      </c>
      <c r="D47" s="10">
        <v>3</v>
      </c>
      <c r="E47" s="10">
        <v>4</v>
      </c>
      <c r="F47" s="10">
        <v>5</v>
      </c>
      <c r="G47" s="10">
        <v>6</v>
      </c>
      <c r="H47" s="10">
        <v>7</v>
      </c>
      <c r="I47" s="10">
        <v>8</v>
      </c>
      <c r="J47" s="9">
        <v>9</v>
      </c>
      <c r="K47" s="9">
        <v>10</v>
      </c>
      <c r="M47" s="10">
        <v>1</v>
      </c>
      <c r="N47" s="10">
        <v>2</v>
      </c>
      <c r="O47" s="10">
        <v>3</v>
      </c>
      <c r="P47" s="10">
        <v>4</v>
      </c>
      <c r="Q47" s="10">
        <v>5</v>
      </c>
      <c r="R47" s="10">
        <v>6</v>
      </c>
      <c r="S47" s="10">
        <v>7</v>
      </c>
      <c r="T47" s="10">
        <v>8</v>
      </c>
      <c r="U47" s="9">
        <v>9</v>
      </c>
      <c r="V47" s="9">
        <v>10</v>
      </c>
      <c r="X47" s="10"/>
      <c r="Y47" s="10"/>
      <c r="Z47" s="10"/>
      <c r="AA47" s="10"/>
      <c r="AB47" s="10"/>
      <c r="AC47" s="10"/>
      <c r="AD47" s="10"/>
      <c r="AE47" s="10"/>
      <c r="AI47" s="10"/>
      <c r="AJ47" s="10"/>
      <c r="AK47" s="10"/>
      <c r="AL47" s="10"/>
      <c r="AM47" s="10"/>
      <c r="AN47" s="10"/>
      <c r="AO47" s="10"/>
      <c r="AP47" s="10"/>
    </row>
    <row r="48" spans="1:44" x14ac:dyDescent="0.2">
      <c r="A48" s="9">
        <v>1</v>
      </c>
      <c r="B48" s="17">
        <f t="array" ref="B48:K57">Matrix6</f>
        <v>1</v>
      </c>
      <c r="C48" s="18">
        <v>1</v>
      </c>
      <c r="D48" s="18">
        <v>1</v>
      </c>
      <c r="E48" s="18">
        <v>1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9">
        <v>1</v>
      </c>
      <c r="M48" s="17">
        <f t="array" ref="M48:V57">Matrix7</f>
        <v>1</v>
      </c>
      <c r="N48" s="18">
        <v>1</v>
      </c>
      <c r="O48" s="18">
        <v>1</v>
      </c>
      <c r="P48" s="18">
        <v>1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X48" s="254"/>
      <c r="Y48" s="255">
        <f>IF(C48=0,"",LN(C48))</f>
        <v>0</v>
      </c>
      <c r="Z48" s="255">
        <f t="shared" ref="Z48:Z49" si="80">IF(D48=0,"",LN(D48))</f>
        <v>0</v>
      </c>
      <c r="AA48" s="255">
        <f t="shared" ref="AA48:AA50" si="81">IF(E48=0,"",LN(E48))</f>
        <v>0</v>
      </c>
      <c r="AB48" s="255" t="str">
        <f t="shared" ref="AB48:AB51" si="82">IF(F48=0,"",LN(F48))</f>
        <v/>
      </c>
      <c r="AC48" s="255" t="str">
        <f t="shared" ref="AC48:AC52" si="83">IF(G48=0,"",LN(G48))</f>
        <v/>
      </c>
      <c r="AD48" s="255" t="str">
        <f t="shared" ref="AD48:AD53" si="84">IF(H48=0,"",LN(H48))</f>
        <v/>
      </c>
      <c r="AE48" s="255" t="str">
        <f t="shared" ref="AE48:AE54" si="85">IF(I48=0,"",LN(I48))</f>
        <v/>
      </c>
      <c r="AF48" s="255" t="str">
        <f t="shared" ref="AF48:AF55" si="86">IF(J48=0,"",LN(J48))</f>
        <v/>
      </c>
      <c r="AG48" s="255" t="str">
        <f t="shared" ref="AG48:AG56" si="87">IF(K48=0,"",LN(K48))</f>
        <v/>
      </c>
      <c r="AI48" s="254"/>
      <c r="AJ48" s="255">
        <f>IF(N48=0,"",LN(N48))</f>
        <v>0</v>
      </c>
      <c r="AK48" s="255">
        <f t="shared" ref="AK48:AK49" si="88">IF(O48=0,"",LN(O48))</f>
        <v>0</v>
      </c>
      <c r="AL48" s="255">
        <f t="shared" ref="AL48:AL50" si="89">IF(P48=0,"",LN(P48))</f>
        <v>0</v>
      </c>
      <c r="AM48" s="255" t="str">
        <f t="shared" ref="AM48:AM51" si="90">IF(Q48=0,"",LN(Q48))</f>
        <v/>
      </c>
      <c r="AN48" s="255" t="str">
        <f t="shared" ref="AN48:AN52" si="91">IF(R48=0,"",LN(R48))</f>
        <v/>
      </c>
      <c r="AO48" s="255" t="str">
        <f t="shared" ref="AO48:AO53" si="92">IF(S48=0,"",LN(S48))</f>
        <v/>
      </c>
      <c r="AP48" s="255" t="str">
        <f t="shared" ref="AP48:AP54" si="93">IF(T48=0,"",LN(T48))</f>
        <v/>
      </c>
      <c r="AQ48" s="255" t="str">
        <f t="shared" ref="AQ48:AQ55" si="94">IF(U48=0,"",LN(U48))</f>
        <v/>
      </c>
      <c r="AR48" s="255" t="str">
        <f t="shared" ref="AR48:AR56" si="95">IF(V48=0,"",LN(V48))</f>
        <v/>
      </c>
    </row>
    <row r="49" spans="1:44" x14ac:dyDescent="0.2">
      <c r="A49" s="9">
        <v>2</v>
      </c>
      <c r="B49" s="18">
        <v>1</v>
      </c>
      <c r="C49" s="17">
        <v>1</v>
      </c>
      <c r="D49" s="18">
        <v>1</v>
      </c>
      <c r="E49" s="18">
        <v>1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9">
        <v>2</v>
      </c>
      <c r="M49" s="18">
        <v>1</v>
      </c>
      <c r="N49" s="17">
        <v>1</v>
      </c>
      <c r="O49" s="18">
        <v>1</v>
      </c>
      <c r="P49" s="18">
        <v>1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X49" s="255"/>
      <c r="Y49" s="254"/>
      <c r="Z49" s="255">
        <f t="shared" si="80"/>
        <v>0</v>
      </c>
      <c r="AA49" s="255">
        <f t="shared" si="81"/>
        <v>0</v>
      </c>
      <c r="AB49" s="255" t="str">
        <f t="shared" si="82"/>
        <v/>
      </c>
      <c r="AC49" s="255" t="str">
        <f t="shared" si="83"/>
        <v/>
      </c>
      <c r="AD49" s="255" t="str">
        <f t="shared" si="84"/>
        <v/>
      </c>
      <c r="AE49" s="255" t="str">
        <f t="shared" si="85"/>
        <v/>
      </c>
      <c r="AF49" s="255" t="str">
        <f t="shared" si="86"/>
        <v/>
      </c>
      <c r="AG49" s="255" t="str">
        <f t="shared" si="87"/>
        <v/>
      </c>
      <c r="AI49" s="255"/>
      <c r="AJ49" s="254"/>
      <c r="AK49" s="255">
        <f t="shared" si="88"/>
        <v>0</v>
      </c>
      <c r="AL49" s="255">
        <f t="shared" si="89"/>
        <v>0</v>
      </c>
      <c r="AM49" s="255" t="str">
        <f t="shared" si="90"/>
        <v/>
      </c>
      <c r="AN49" s="255" t="str">
        <f t="shared" si="91"/>
        <v/>
      </c>
      <c r="AO49" s="255" t="str">
        <f t="shared" si="92"/>
        <v/>
      </c>
      <c r="AP49" s="255" t="str">
        <f t="shared" si="93"/>
        <v/>
      </c>
      <c r="AQ49" s="255" t="str">
        <f t="shared" si="94"/>
        <v/>
      </c>
      <c r="AR49" s="255" t="str">
        <f t="shared" si="95"/>
        <v/>
      </c>
    </row>
    <row r="50" spans="1:44" x14ac:dyDescent="0.2">
      <c r="A50" s="9">
        <v>3</v>
      </c>
      <c r="B50" s="18">
        <v>1</v>
      </c>
      <c r="C50" s="18">
        <v>1</v>
      </c>
      <c r="D50" s="17">
        <v>1</v>
      </c>
      <c r="E50" s="18">
        <v>1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9">
        <v>3</v>
      </c>
      <c r="M50" s="18">
        <v>1</v>
      </c>
      <c r="N50" s="18">
        <v>1</v>
      </c>
      <c r="O50" s="17">
        <v>1</v>
      </c>
      <c r="P50" s="18">
        <v>1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X50" s="255"/>
      <c r="Y50" s="255"/>
      <c r="Z50" s="254"/>
      <c r="AA50" s="255">
        <f t="shared" si="81"/>
        <v>0</v>
      </c>
      <c r="AB50" s="255" t="str">
        <f t="shared" si="82"/>
        <v/>
      </c>
      <c r="AC50" s="255" t="str">
        <f t="shared" si="83"/>
        <v/>
      </c>
      <c r="AD50" s="255" t="str">
        <f t="shared" si="84"/>
        <v/>
      </c>
      <c r="AE50" s="255" t="str">
        <f t="shared" si="85"/>
        <v/>
      </c>
      <c r="AF50" s="255" t="str">
        <f t="shared" si="86"/>
        <v/>
      </c>
      <c r="AG50" s="255" t="str">
        <f t="shared" si="87"/>
        <v/>
      </c>
      <c r="AI50" s="255"/>
      <c r="AJ50" s="255"/>
      <c r="AK50" s="254"/>
      <c r="AL50" s="255">
        <f t="shared" si="89"/>
        <v>0</v>
      </c>
      <c r="AM50" s="255" t="str">
        <f t="shared" si="90"/>
        <v/>
      </c>
      <c r="AN50" s="255" t="str">
        <f t="shared" si="91"/>
        <v/>
      </c>
      <c r="AO50" s="255" t="str">
        <f t="shared" si="92"/>
        <v/>
      </c>
      <c r="AP50" s="255" t="str">
        <f t="shared" si="93"/>
        <v/>
      </c>
      <c r="AQ50" s="255" t="str">
        <f t="shared" si="94"/>
        <v/>
      </c>
      <c r="AR50" s="255" t="str">
        <f t="shared" si="95"/>
        <v/>
      </c>
    </row>
    <row r="51" spans="1:44" x14ac:dyDescent="0.2">
      <c r="A51" s="9">
        <v>4</v>
      </c>
      <c r="B51" s="18">
        <v>1</v>
      </c>
      <c r="C51" s="18">
        <v>1</v>
      </c>
      <c r="D51" s="18">
        <v>1</v>
      </c>
      <c r="E51" s="17">
        <v>1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9">
        <v>4</v>
      </c>
      <c r="M51" s="18">
        <v>1</v>
      </c>
      <c r="N51" s="18">
        <v>1</v>
      </c>
      <c r="O51" s="18">
        <v>1</v>
      </c>
      <c r="P51" s="17">
        <v>1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X51" s="255"/>
      <c r="Y51" s="255"/>
      <c r="Z51" s="255"/>
      <c r="AA51" s="254"/>
      <c r="AB51" s="255" t="str">
        <f t="shared" si="82"/>
        <v/>
      </c>
      <c r="AC51" s="255" t="str">
        <f t="shared" si="83"/>
        <v/>
      </c>
      <c r="AD51" s="255" t="str">
        <f t="shared" si="84"/>
        <v/>
      </c>
      <c r="AE51" s="255" t="str">
        <f t="shared" si="85"/>
        <v/>
      </c>
      <c r="AF51" s="255" t="str">
        <f t="shared" si="86"/>
        <v/>
      </c>
      <c r="AG51" s="255" t="str">
        <f t="shared" si="87"/>
        <v/>
      </c>
      <c r="AI51" s="255"/>
      <c r="AJ51" s="255"/>
      <c r="AK51" s="255"/>
      <c r="AL51" s="254"/>
      <c r="AM51" s="255" t="str">
        <f t="shared" si="90"/>
        <v/>
      </c>
      <c r="AN51" s="255" t="str">
        <f t="shared" si="91"/>
        <v/>
      </c>
      <c r="AO51" s="255" t="str">
        <f t="shared" si="92"/>
        <v/>
      </c>
      <c r="AP51" s="255" t="str">
        <f t="shared" si="93"/>
        <v/>
      </c>
      <c r="AQ51" s="255" t="str">
        <f t="shared" si="94"/>
        <v/>
      </c>
      <c r="AR51" s="255" t="str">
        <f t="shared" si="95"/>
        <v/>
      </c>
    </row>
    <row r="52" spans="1:44" x14ac:dyDescent="0.2">
      <c r="A52" s="9">
        <v>5</v>
      </c>
      <c r="B52" s="18">
        <v>0</v>
      </c>
      <c r="C52" s="18">
        <v>0</v>
      </c>
      <c r="D52" s="18">
        <v>0</v>
      </c>
      <c r="E52" s="18">
        <v>0</v>
      </c>
      <c r="F52" s="17">
        <v>1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9">
        <v>5</v>
      </c>
      <c r="M52" s="18">
        <v>0</v>
      </c>
      <c r="N52" s="18">
        <v>0</v>
      </c>
      <c r="O52" s="18">
        <v>0</v>
      </c>
      <c r="P52" s="18">
        <v>0</v>
      </c>
      <c r="Q52" s="17">
        <v>1</v>
      </c>
      <c r="R52" s="18">
        <v>0</v>
      </c>
      <c r="S52" s="18">
        <v>0</v>
      </c>
      <c r="T52" s="18">
        <v>0</v>
      </c>
      <c r="U52" s="18">
        <v>0</v>
      </c>
      <c r="V52" s="18">
        <v>0</v>
      </c>
      <c r="X52" s="255"/>
      <c r="Y52" s="255"/>
      <c r="Z52" s="255"/>
      <c r="AA52" s="255"/>
      <c r="AB52" s="254"/>
      <c r="AC52" s="255" t="str">
        <f t="shared" si="83"/>
        <v/>
      </c>
      <c r="AD52" s="255" t="str">
        <f t="shared" si="84"/>
        <v/>
      </c>
      <c r="AE52" s="255" t="str">
        <f t="shared" si="85"/>
        <v/>
      </c>
      <c r="AF52" s="255" t="str">
        <f t="shared" si="86"/>
        <v/>
      </c>
      <c r="AG52" s="255" t="str">
        <f t="shared" si="87"/>
        <v/>
      </c>
      <c r="AI52" s="255"/>
      <c r="AJ52" s="255"/>
      <c r="AK52" s="255"/>
      <c r="AL52" s="255"/>
      <c r="AM52" s="254"/>
      <c r="AN52" s="255" t="str">
        <f t="shared" si="91"/>
        <v/>
      </c>
      <c r="AO52" s="255" t="str">
        <f t="shared" si="92"/>
        <v/>
      </c>
      <c r="AP52" s="255" t="str">
        <f t="shared" si="93"/>
        <v/>
      </c>
      <c r="AQ52" s="255" t="str">
        <f t="shared" si="94"/>
        <v/>
      </c>
      <c r="AR52" s="255" t="str">
        <f t="shared" si="95"/>
        <v/>
      </c>
    </row>
    <row r="53" spans="1:44" x14ac:dyDescent="0.2">
      <c r="A53" s="9">
        <v>6</v>
      </c>
      <c r="B53" s="18">
        <v>0</v>
      </c>
      <c r="C53" s="18">
        <v>0</v>
      </c>
      <c r="D53" s="18">
        <v>0</v>
      </c>
      <c r="E53" s="18">
        <v>0</v>
      </c>
      <c r="F53" s="18">
        <v>0</v>
      </c>
      <c r="G53" s="17">
        <v>1</v>
      </c>
      <c r="H53" s="18">
        <v>0</v>
      </c>
      <c r="I53" s="18">
        <v>0</v>
      </c>
      <c r="J53" s="18">
        <v>0</v>
      </c>
      <c r="K53" s="18">
        <v>0</v>
      </c>
      <c r="L53" s="9">
        <v>6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7">
        <v>1</v>
      </c>
      <c r="S53" s="18">
        <v>0</v>
      </c>
      <c r="T53" s="18">
        <v>0</v>
      </c>
      <c r="U53" s="18">
        <v>0</v>
      </c>
      <c r="V53" s="18">
        <v>0</v>
      </c>
      <c r="X53" s="255"/>
      <c r="Y53" s="255"/>
      <c r="Z53" s="255"/>
      <c r="AA53" s="255"/>
      <c r="AB53" s="255"/>
      <c r="AC53" s="254"/>
      <c r="AD53" s="255" t="str">
        <f t="shared" si="84"/>
        <v/>
      </c>
      <c r="AE53" s="255" t="str">
        <f t="shared" si="85"/>
        <v/>
      </c>
      <c r="AF53" s="255" t="str">
        <f t="shared" si="86"/>
        <v/>
      </c>
      <c r="AG53" s="255" t="str">
        <f t="shared" si="87"/>
        <v/>
      </c>
      <c r="AI53" s="255"/>
      <c r="AJ53" s="255"/>
      <c r="AK53" s="255"/>
      <c r="AL53" s="255"/>
      <c r="AM53" s="255"/>
      <c r="AN53" s="254"/>
      <c r="AO53" s="255" t="str">
        <f t="shared" si="92"/>
        <v/>
      </c>
      <c r="AP53" s="255" t="str">
        <f t="shared" si="93"/>
        <v/>
      </c>
      <c r="AQ53" s="255" t="str">
        <f t="shared" si="94"/>
        <v/>
      </c>
      <c r="AR53" s="255" t="str">
        <f t="shared" si="95"/>
        <v/>
      </c>
    </row>
    <row r="54" spans="1:44" x14ac:dyDescent="0.2">
      <c r="A54" s="9">
        <v>7</v>
      </c>
      <c r="B54" s="18">
        <v>0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7">
        <v>1</v>
      </c>
      <c r="I54" s="18">
        <v>0</v>
      </c>
      <c r="J54" s="18">
        <v>0</v>
      </c>
      <c r="K54" s="18">
        <v>0</v>
      </c>
      <c r="L54" s="9">
        <v>7</v>
      </c>
      <c r="M54" s="18">
        <v>0</v>
      </c>
      <c r="N54" s="18">
        <v>0</v>
      </c>
      <c r="O54" s="18">
        <v>0</v>
      </c>
      <c r="P54" s="18">
        <v>0</v>
      </c>
      <c r="Q54" s="18">
        <v>0</v>
      </c>
      <c r="R54" s="18">
        <v>0</v>
      </c>
      <c r="S54" s="17">
        <v>1</v>
      </c>
      <c r="T54" s="18">
        <v>0</v>
      </c>
      <c r="U54" s="18">
        <v>0</v>
      </c>
      <c r="V54" s="18">
        <v>0</v>
      </c>
      <c r="X54" s="255"/>
      <c r="Y54" s="255"/>
      <c r="Z54" s="255"/>
      <c r="AA54" s="255"/>
      <c r="AB54" s="255"/>
      <c r="AC54" s="255"/>
      <c r="AD54" s="254"/>
      <c r="AE54" s="255" t="str">
        <f t="shared" si="85"/>
        <v/>
      </c>
      <c r="AF54" s="255" t="str">
        <f t="shared" si="86"/>
        <v/>
      </c>
      <c r="AG54" s="255" t="str">
        <f t="shared" si="87"/>
        <v/>
      </c>
      <c r="AI54" s="255"/>
      <c r="AJ54" s="255"/>
      <c r="AK54" s="255"/>
      <c r="AL54" s="255"/>
      <c r="AM54" s="255"/>
      <c r="AN54" s="255"/>
      <c r="AO54" s="254"/>
      <c r="AP54" s="255" t="str">
        <f t="shared" si="93"/>
        <v/>
      </c>
      <c r="AQ54" s="255" t="str">
        <f t="shared" si="94"/>
        <v/>
      </c>
      <c r="AR54" s="255" t="str">
        <f t="shared" si="95"/>
        <v/>
      </c>
    </row>
    <row r="55" spans="1:44" x14ac:dyDescent="0.2">
      <c r="A55" s="9">
        <v>8</v>
      </c>
      <c r="B55" s="18">
        <v>0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7">
        <v>1</v>
      </c>
      <c r="J55" s="18">
        <v>0</v>
      </c>
      <c r="K55" s="18">
        <v>0</v>
      </c>
      <c r="L55" s="9">
        <v>8</v>
      </c>
      <c r="M55" s="18">
        <v>0</v>
      </c>
      <c r="N55" s="18">
        <v>0</v>
      </c>
      <c r="O55" s="18">
        <v>0</v>
      </c>
      <c r="P55" s="18">
        <v>0</v>
      </c>
      <c r="Q55" s="18">
        <v>0</v>
      </c>
      <c r="R55" s="18">
        <v>0</v>
      </c>
      <c r="S55" s="18">
        <v>0</v>
      </c>
      <c r="T55" s="17">
        <v>1</v>
      </c>
      <c r="U55" s="18">
        <v>0</v>
      </c>
      <c r="V55" s="18">
        <v>0</v>
      </c>
      <c r="X55" s="255"/>
      <c r="Y55" s="255"/>
      <c r="Z55" s="255"/>
      <c r="AA55" s="255"/>
      <c r="AB55" s="255"/>
      <c r="AC55" s="255"/>
      <c r="AD55" s="255"/>
      <c r="AE55" s="254"/>
      <c r="AF55" s="255" t="str">
        <f t="shared" si="86"/>
        <v/>
      </c>
      <c r="AG55" s="255" t="str">
        <f t="shared" si="87"/>
        <v/>
      </c>
      <c r="AI55" s="255"/>
      <c r="AJ55" s="255"/>
      <c r="AK55" s="255"/>
      <c r="AL55" s="255"/>
      <c r="AM55" s="255"/>
      <c r="AN55" s="255"/>
      <c r="AO55" s="255"/>
      <c r="AP55" s="254"/>
      <c r="AQ55" s="255" t="str">
        <f t="shared" si="94"/>
        <v/>
      </c>
      <c r="AR55" s="255" t="str">
        <f t="shared" si="95"/>
        <v/>
      </c>
    </row>
    <row r="56" spans="1:44" x14ac:dyDescent="0.2">
      <c r="A56" s="9">
        <v>9</v>
      </c>
      <c r="B56" s="18">
        <v>0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7">
        <v>1</v>
      </c>
      <c r="K56" s="18">
        <v>0</v>
      </c>
      <c r="L56" s="9">
        <v>9</v>
      </c>
      <c r="M56" s="18">
        <v>0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0</v>
      </c>
      <c r="U56" s="17">
        <v>1</v>
      </c>
      <c r="V56" s="18">
        <v>0</v>
      </c>
      <c r="X56" s="255"/>
      <c r="Y56" s="255"/>
      <c r="Z56" s="255"/>
      <c r="AA56" s="255"/>
      <c r="AB56" s="255"/>
      <c r="AC56" s="255"/>
      <c r="AD56" s="255"/>
      <c r="AE56" s="255"/>
      <c r="AF56" s="254"/>
      <c r="AG56" s="255" t="str">
        <f t="shared" si="87"/>
        <v/>
      </c>
      <c r="AI56" s="255"/>
      <c r="AJ56" s="255"/>
      <c r="AK56" s="255"/>
      <c r="AL56" s="255"/>
      <c r="AM56" s="255"/>
      <c r="AN56" s="255"/>
      <c r="AO56" s="255"/>
      <c r="AP56" s="255"/>
      <c r="AQ56" s="254"/>
      <c r="AR56" s="255" t="str">
        <f t="shared" si="95"/>
        <v/>
      </c>
    </row>
    <row r="57" spans="1:44" x14ac:dyDescent="0.2">
      <c r="A57" s="9">
        <v>10</v>
      </c>
      <c r="B57" s="18">
        <v>0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7">
        <v>1</v>
      </c>
      <c r="L57" s="9">
        <v>10</v>
      </c>
      <c r="M57" s="18">
        <v>0</v>
      </c>
      <c r="N57" s="18">
        <v>0</v>
      </c>
      <c r="O57" s="18">
        <v>0</v>
      </c>
      <c r="P57" s="18">
        <v>0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7">
        <v>1</v>
      </c>
      <c r="X57" s="255"/>
      <c r="Y57" s="255"/>
      <c r="Z57" s="255"/>
      <c r="AA57" s="255"/>
      <c r="AB57" s="255"/>
      <c r="AC57" s="255"/>
      <c r="AD57" s="255"/>
      <c r="AE57" s="255"/>
      <c r="AF57" s="255"/>
      <c r="AG57" s="254"/>
      <c r="AI57" s="255"/>
      <c r="AJ57" s="255"/>
      <c r="AK57" s="255"/>
      <c r="AL57" s="255"/>
      <c r="AM57" s="255"/>
      <c r="AN57" s="255"/>
      <c r="AO57" s="255"/>
      <c r="AP57" s="255"/>
      <c r="AQ57" s="255"/>
      <c r="AR57" s="254"/>
    </row>
    <row r="59" spans="1:44" ht="13.2" x14ac:dyDescent="0.25">
      <c r="A59" s="77">
        <v>8</v>
      </c>
      <c r="B59" s="382" t="str">
        <f ca="1">INDIRECT(ADDRESS(17,2,1,1,"in"&amp;TEXT(A59,"@")))</f>
        <v>Participant 8</v>
      </c>
      <c r="C59" s="382"/>
      <c r="D59" s="382"/>
      <c r="E59" s="382"/>
      <c r="F59" s="382"/>
      <c r="G59" s="382"/>
      <c r="H59" s="252">
        <f ca="1">INDIRECT(ADDRESS(17,6,1,1,"in"&amp;TEXT(A59,"@")))</f>
        <v>1</v>
      </c>
      <c r="I59" s="74"/>
      <c r="J59" s="381">
        <f ca="1">INDIRECT(ADDRESS(17,7,1,1,"in"&amp;TEXT(A59,"@")))</f>
        <v>0</v>
      </c>
      <c r="K59" s="382"/>
      <c r="L59" s="77">
        <v>9</v>
      </c>
      <c r="M59" s="382" t="str">
        <f ca="1">INDIRECT(ADDRESS(17,2,1,1,"in"&amp;TEXT(L59,"@")))</f>
        <v>Participant 9</v>
      </c>
      <c r="N59" s="382"/>
      <c r="O59" s="382"/>
      <c r="P59" s="382"/>
      <c r="Q59" s="382"/>
      <c r="R59" s="382"/>
      <c r="S59" s="252">
        <f ca="1">INDIRECT(ADDRESS(17,6,1,1,"in"&amp;TEXT(L59,"@")))</f>
        <v>1</v>
      </c>
      <c r="T59" s="74"/>
      <c r="U59" s="381">
        <f ca="1">INDIRECT(ADDRESS(17,7,1,1,"in"&amp;TEXT(L59,"@")))</f>
        <v>0</v>
      </c>
      <c r="V59" s="382"/>
      <c r="X59" s="382"/>
      <c r="Y59" s="382"/>
      <c r="Z59" s="382"/>
      <c r="AA59" s="382"/>
      <c r="AB59" s="382"/>
      <c r="AC59" s="382"/>
      <c r="AD59" s="253">
        <f>IF(A59&gt;$N$4,0,IF(H59=0,1,H59))</f>
        <v>0</v>
      </c>
      <c r="AE59" s="253"/>
      <c r="AF59" s="382"/>
      <c r="AG59" s="382"/>
      <c r="AH59" s="77"/>
      <c r="AI59" s="382"/>
      <c r="AJ59" s="382"/>
      <c r="AK59" s="382"/>
      <c r="AL59" s="382"/>
      <c r="AM59" s="382"/>
      <c r="AN59" s="382"/>
      <c r="AO59" s="253">
        <f>IF(L59&gt;$N$4,0,IF(S59=0,1,S59))</f>
        <v>0</v>
      </c>
      <c r="AP59" s="253"/>
      <c r="AQ59" s="381"/>
      <c r="AR59" s="382"/>
    </row>
    <row r="60" spans="1:44" x14ac:dyDescent="0.2">
      <c r="B60" s="10">
        <v>1</v>
      </c>
      <c r="C60" s="10">
        <v>2</v>
      </c>
      <c r="D60" s="10">
        <v>3</v>
      </c>
      <c r="E60" s="10">
        <v>4</v>
      </c>
      <c r="F60" s="10">
        <v>5</v>
      </c>
      <c r="G60" s="10">
        <v>6</v>
      </c>
      <c r="H60" s="10">
        <v>7</v>
      </c>
      <c r="I60" s="10">
        <v>8</v>
      </c>
      <c r="J60" s="9">
        <v>9</v>
      </c>
      <c r="K60" s="9">
        <v>10</v>
      </c>
      <c r="M60" s="10">
        <v>1</v>
      </c>
      <c r="N60" s="10">
        <v>2</v>
      </c>
      <c r="O60" s="10">
        <v>3</v>
      </c>
      <c r="P60" s="10">
        <v>4</v>
      </c>
      <c r="Q60" s="10">
        <v>5</v>
      </c>
      <c r="R60" s="10">
        <v>6</v>
      </c>
      <c r="S60" s="10">
        <v>7</v>
      </c>
      <c r="T60" s="10">
        <v>8</v>
      </c>
      <c r="U60" s="9">
        <v>9</v>
      </c>
      <c r="V60" s="9">
        <v>10</v>
      </c>
      <c r="X60" s="10"/>
      <c r="Y60" s="10"/>
      <c r="Z60" s="10"/>
      <c r="AA60" s="10"/>
      <c r="AB60" s="10"/>
      <c r="AC60" s="10"/>
      <c r="AD60" s="10"/>
      <c r="AE60" s="10"/>
      <c r="AI60" s="10"/>
      <c r="AJ60" s="10"/>
      <c r="AK60" s="10"/>
      <c r="AL60" s="10"/>
      <c r="AM60" s="10"/>
      <c r="AN60" s="10"/>
      <c r="AO60" s="10"/>
      <c r="AP60" s="10"/>
    </row>
    <row r="61" spans="1:44" x14ac:dyDescent="0.2">
      <c r="A61" s="9">
        <v>1</v>
      </c>
      <c r="B61" s="17">
        <f t="array" ref="B61:K70">Matrix8</f>
        <v>1</v>
      </c>
      <c r="C61" s="18">
        <v>1</v>
      </c>
      <c r="D61" s="18">
        <v>1</v>
      </c>
      <c r="E61" s="18">
        <v>1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9">
        <v>1</v>
      </c>
      <c r="M61" s="17">
        <f t="array" ref="M61:V70">Matrix9</f>
        <v>1</v>
      </c>
      <c r="N61" s="18">
        <v>1</v>
      </c>
      <c r="O61" s="18">
        <v>1</v>
      </c>
      <c r="P61" s="18">
        <v>1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X61" s="254"/>
      <c r="Y61" s="255">
        <f>IF(C61=0,"",LN(C61))</f>
        <v>0</v>
      </c>
      <c r="Z61" s="255">
        <f t="shared" ref="Z61:Z62" si="96">IF(D61=0,"",LN(D61))</f>
        <v>0</v>
      </c>
      <c r="AA61" s="255">
        <f t="shared" ref="AA61:AA63" si="97">IF(E61=0,"",LN(E61))</f>
        <v>0</v>
      </c>
      <c r="AB61" s="255" t="str">
        <f t="shared" ref="AB61:AB64" si="98">IF(F61=0,"",LN(F61))</f>
        <v/>
      </c>
      <c r="AC61" s="255" t="str">
        <f t="shared" ref="AC61:AC65" si="99">IF(G61=0,"",LN(G61))</f>
        <v/>
      </c>
      <c r="AD61" s="255" t="str">
        <f t="shared" ref="AD61:AD66" si="100">IF(H61=0,"",LN(H61))</f>
        <v/>
      </c>
      <c r="AE61" s="255" t="str">
        <f t="shared" ref="AE61:AE67" si="101">IF(I61=0,"",LN(I61))</f>
        <v/>
      </c>
      <c r="AF61" s="255" t="str">
        <f t="shared" ref="AF61:AF68" si="102">IF(J61=0,"",LN(J61))</f>
        <v/>
      </c>
      <c r="AG61" s="255" t="str">
        <f t="shared" ref="AG61:AG69" si="103">IF(K61=0,"",LN(K61))</f>
        <v/>
      </c>
      <c r="AI61" s="254"/>
      <c r="AJ61" s="255">
        <f>IF(N61=0,"",LN(N61))</f>
        <v>0</v>
      </c>
      <c r="AK61" s="255">
        <f t="shared" ref="AK61:AK62" si="104">IF(O61=0,"",LN(O61))</f>
        <v>0</v>
      </c>
      <c r="AL61" s="255">
        <f t="shared" ref="AL61:AL63" si="105">IF(P61=0,"",LN(P61))</f>
        <v>0</v>
      </c>
      <c r="AM61" s="255" t="str">
        <f t="shared" ref="AM61:AM64" si="106">IF(Q61=0,"",LN(Q61))</f>
        <v/>
      </c>
      <c r="AN61" s="255" t="str">
        <f t="shared" ref="AN61:AN65" si="107">IF(R61=0,"",LN(R61))</f>
        <v/>
      </c>
      <c r="AO61" s="255" t="str">
        <f t="shared" ref="AO61:AO66" si="108">IF(S61=0,"",LN(S61))</f>
        <v/>
      </c>
      <c r="AP61" s="255" t="str">
        <f t="shared" ref="AP61:AP67" si="109">IF(T61=0,"",LN(T61))</f>
        <v/>
      </c>
      <c r="AQ61" s="255" t="str">
        <f t="shared" ref="AQ61:AQ68" si="110">IF(U61=0,"",LN(U61))</f>
        <v/>
      </c>
      <c r="AR61" s="255" t="str">
        <f t="shared" ref="AR61:AR69" si="111">IF(V61=0,"",LN(V61))</f>
        <v/>
      </c>
    </row>
    <row r="62" spans="1:44" x14ac:dyDescent="0.2">
      <c r="A62" s="9">
        <v>2</v>
      </c>
      <c r="B62" s="18">
        <v>1</v>
      </c>
      <c r="C62" s="17">
        <v>1</v>
      </c>
      <c r="D62" s="18">
        <v>1</v>
      </c>
      <c r="E62" s="18">
        <v>1</v>
      </c>
      <c r="F62" s="18">
        <v>0</v>
      </c>
      <c r="G62" s="18">
        <v>0</v>
      </c>
      <c r="H62" s="18">
        <v>0</v>
      </c>
      <c r="I62" s="18">
        <v>0</v>
      </c>
      <c r="J62" s="18">
        <v>0</v>
      </c>
      <c r="K62" s="18">
        <v>0</v>
      </c>
      <c r="L62" s="9">
        <v>2</v>
      </c>
      <c r="M62" s="18">
        <v>1</v>
      </c>
      <c r="N62" s="17">
        <v>1</v>
      </c>
      <c r="O62" s="18">
        <v>1</v>
      </c>
      <c r="P62" s="18">
        <v>1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8">
        <v>0</v>
      </c>
      <c r="X62" s="255"/>
      <c r="Y62" s="254"/>
      <c r="Z62" s="255">
        <f t="shared" si="96"/>
        <v>0</v>
      </c>
      <c r="AA62" s="255">
        <f t="shared" si="97"/>
        <v>0</v>
      </c>
      <c r="AB62" s="255" t="str">
        <f t="shared" si="98"/>
        <v/>
      </c>
      <c r="AC62" s="255" t="str">
        <f t="shared" si="99"/>
        <v/>
      </c>
      <c r="AD62" s="255" t="str">
        <f t="shared" si="100"/>
        <v/>
      </c>
      <c r="AE62" s="255" t="str">
        <f t="shared" si="101"/>
        <v/>
      </c>
      <c r="AF62" s="255" t="str">
        <f t="shared" si="102"/>
        <v/>
      </c>
      <c r="AG62" s="255" t="str">
        <f t="shared" si="103"/>
        <v/>
      </c>
      <c r="AI62" s="255"/>
      <c r="AJ62" s="254"/>
      <c r="AK62" s="255">
        <f t="shared" si="104"/>
        <v>0</v>
      </c>
      <c r="AL62" s="255">
        <f t="shared" si="105"/>
        <v>0</v>
      </c>
      <c r="AM62" s="255" t="str">
        <f t="shared" si="106"/>
        <v/>
      </c>
      <c r="AN62" s="255" t="str">
        <f t="shared" si="107"/>
        <v/>
      </c>
      <c r="AO62" s="255" t="str">
        <f t="shared" si="108"/>
        <v/>
      </c>
      <c r="AP62" s="255" t="str">
        <f t="shared" si="109"/>
        <v/>
      </c>
      <c r="AQ62" s="255" t="str">
        <f t="shared" si="110"/>
        <v/>
      </c>
      <c r="AR62" s="255" t="str">
        <f t="shared" si="111"/>
        <v/>
      </c>
    </row>
    <row r="63" spans="1:44" x14ac:dyDescent="0.2">
      <c r="A63" s="9">
        <v>3</v>
      </c>
      <c r="B63" s="18">
        <v>1</v>
      </c>
      <c r="C63" s="18">
        <v>1</v>
      </c>
      <c r="D63" s="17">
        <v>1</v>
      </c>
      <c r="E63" s="18">
        <v>1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9">
        <v>3</v>
      </c>
      <c r="M63" s="18">
        <v>1</v>
      </c>
      <c r="N63" s="18">
        <v>1</v>
      </c>
      <c r="O63" s="17">
        <v>1</v>
      </c>
      <c r="P63" s="18">
        <v>1</v>
      </c>
      <c r="Q63" s="18">
        <v>0</v>
      </c>
      <c r="R63" s="18">
        <v>0</v>
      </c>
      <c r="S63" s="18">
        <v>0</v>
      </c>
      <c r="T63" s="18">
        <v>0</v>
      </c>
      <c r="U63" s="18">
        <v>0</v>
      </c>
      <c r="V63" s="18">
        <v>0</v>
      </c>
      <c r="X63" s="255"/>
      <c r="Y63" s="255"/>
      <c r="Z63" s="254"/>
      <c r="AA63" s="255">
        <f t="shared" si="97"/>
        <v>0</v>
      </c>
      <c r="AB63" s="255" t="str">
        <f t="shared" si="98"/>
        <v/>
      </c>
      <c r="AC63" s="255" t="str">
        <f t="shared" si="99"/>
        <v/>
      </c>
      <c r="AD63" s="255" t="str">
        <f t="shared" si="100"/>
        <v/>
      </c>
      <c r="AE63" s="255" t="str">
        <f t="shared" si="101"/>
        <v/>
      </c>
      <c r="AF63" s="255" t="str">
        <f t="shared" si="102"/>
        <v/>
      </c>
      <c r="AG63" s="255" t="str">
        <f t="shared" si="103"/>
        <v/>
      </c>
      <c r="AI63" s="255"/>
      <c r="AJ63" s="255"/>
      <c r="AK63" s="254"/>
      <c r="AL63" s="255">
        <f t="shared" si="105"/>
        <v>0</v>
      </c>
      <c r="AM63" s="255" t="str">
        <f t="shared" si="106"/>
        <v/>
      </c>
      <c r="AN63" s="255" t="str">
        <f t="shared" si="107"/>
        <v/>
      </c>
      <c r="AO63" s="255" t="str">
        <f t="shared" si="108"/>
        <v/>
      </c>
      <c r="AP63" s="255" t="str">
        <f t="shared" si="109"/>
        <v/>
      </c>
      <c r="AQ63" s="255" t="str">
        <f t="shared" si="110"/>
        <v/>
      </c>
      <c r="AR63" s="255" t="str">
        <f t="shared" si="111"/>
        <v/>
      </c>
    </row>
    <row r="64" spans="1:44" x14ac:dyDescent="0.2">
      <c r="A64" s="9">
        <v>4</v>
      </c>
      <c r="B64" s="18">
        <v>1</v>
      </c>
      <c r="C64" s="18">
        <v>1</v>
      </c>
      <c r="D64" s="18">
        <v>1</v>
      </c>
      <c r="E64" s="17">
        <v>1</v>
      </c>
      <c r="F64" s="18">
        <v>0</v>
      </c>
      <c r="G64" s="18">
        <v>0</v>
      </c>
      <c r="H64" s="18">
        <v>0</v>
      </c>
      <c r="I64" s="18">
        <v>0</v>
      </c>
      <c r="J64" s="18">
        <v>0</v>
      </c>
      <c r="K64" s="18">
        <v>0</v>
      </c>
      <c r="L64" s="9">
        <v>4</v>
      </c>
      <c r="M64" s="18">
        <v>1</v>
      </c>
      <c r="N64" s="18">
        <v>1</v>
      </c>
      <c r="O64" s="18">
        <v>1</v>
      </c>
      <c r="P64" s="17">
        <v>1</v>
      </c>
      <c r="Q64" s="18">
        <v>0</v>
      </c>
      <c r="R64" s="18">
        <v>0</v>
      </c>
      <c r="S64" s="18">
        <v>0</v>
      </c>
      <c r="T64" s="18">
        <v>0</v>
      </c>
      <c r="U64" s="18">
        <v>0</v>
      </c>
      <c r="V64" s="18">
        <v>0</v>
      </c>
      <c r="X64" s="255"/>
      <c r="Y64" s="255"/>
      <c r="Z64" s="255"/>
      <c r="AA64" s="254"/>
      <c r="AB64" s="255" t="str">
        <f t="shared" si="98"/>
        <v/>
      </c>
      <c r="AC64" s="255" t="str">
        <f t="shared" si="99"/>
        <v/>
      </c>
      <c r="AD64" s="255" t="str">
        <f t="shared" si="100"/>
        <v/>
      </c>
      <c r="AE64" s="255" t="str">
        <f t="shared" si="101"/>
        <v/>
      </c>
      <c r="AF64" s="255" t="str">
        <f t="shared" si="102"/>
        <v/>
      </c>
      <c r="AG64" s="255" t="str">
        <f t="shared" si="103"/>
        <v/>
      </c>
      <c r="AI64" s="255"/>
      <c r="AJ64" s="255"/>
      <c r="AK64" s="255"/>
      <c r="AL64" s="254"/>
      <c r="AM64" s="255" t="str">
        <f t="shared" si="106"/>
        <v/>
      </c>
      <c r="AN64" s="255" t="str">
        <f t="shared" si="107"/>
        <v/>
      </c>
      <c r="AO64" s="255" t="str">
        <f t="shared" si="108"/>
        <v/>
      </c>
      <c r="AP64" s="255" t="str">
        <f t="shared" si="109"/>
        <v/>
      </c>
      <c r="AQ64" s="255" t="str">
        <f t="shared" si="110"/>
        <v/>
      </c>
      <c r="AR64" s="255" t="str">
        <f t="shared" si="111"/>
        <v/>
      </c>
    </row>
    <row r="65" spans="1:44" x14ac:dyDescent="0.2">
      <c r="A65" s="9">
        <v>5</v>
      </c>
      <c r="B65" s="18">
        <v>0</v>
      </c>
      <c r="C65" s="18">
        <v>0</v>
      </c>
      <c r="D65" s="18">
        <v>0</v>
      </c>
      <c r="E65" s="18">
        <v>0</v>
      </c>
      <c r="F65" s="17">
        <v>1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9">
        <v>5</v>
      </c>
      <c r="M65" s="18">
        <v>0</v>
      </c>
      <c r="N65" s="18">
        <v>0</v>
      </c>
      <c r="O65" s="18">
        <v>0</v>
      </c>
      <c r="P65" s="18">
        <v>0</v>
      </c>
      <c r="Q65" s="17">
        <v>1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X65" s="255"/>
      <c r="Y65" s="255"/>
      <c r="Z65" s="255"/>
      <c r="AA65" s="255"/>
      <c r="AB65" s="254"/>
      <c r="AC65" s="255" t="str">
        <f t="shared" si="99"/>
        <v/>
      </c>
      <c r="AD65" s="255" t="str">
        <f t="shared" si="100"/>
        <v/>
      </c>
      <c r="AE65" s="255" t="str">
        <f t="shared" si="101"/>
        <v/>
      </c>
      <c r="AF65" s="255" t="str">
        <f t="shared" si="102"/>
        <v/>
      </c>
      <c r="AG65" s="255" t="str">
        <f t="shared" si="103"/>
        <v/>
      </c>
      <c r="AI65" s="255"/>
      <c r="AJ65" s="255"/>
      <c r="AK65" s="255"/>
      <c r="AL65" s="255"/>
      <c r="AM65" s="254"/>
      <c r="AN65" s="255" t="str">
        <f t="shared" si="107"/>
        <v/>
      </c>
      <c r="AO65" s="255" t="str">
        <f t="shared" si="108"/>
        <v/>
      </c>
      <c r="AP65" s="255" t="str">
        <f t="shared" si="109"/>
        <v/>
      </c>
      <c r="AQ65" s="255" t="str">
        <f t="shared" si="110"/>
        <v/>
      </c>
      <c r="AR65" s="255" t="str">
        <f t="shared" si="111"/>
        <v/>
      </c>
    </row>
    <row r="66" spans="1:44" x14ac:dyDescent="0.2">
      <c r="A66" s="9">
        <v>6</v>
      </c>
      <c r="B66" s="18">
        <v>0</v>
      </c>
      <c r="C66" s="18">
        <v>0</v>
      </c>
      <c r="D66" s="18">
        <v>0</v>
      </c>
      <c r="E66" s="18">
        <v>0</v>
      </c>
      <c r="F66" s="18">
        <v>0</v>
      </c>
      <c r="G66" s="17">
        <v>1</v>
      </c>
      <c r="H66" s="18">
        <v>0</v>
      </c>
      <c r="I66" s="18">
        <v>0</v>
      </c>
      <c r="J66" s="18">
        <v>0</v>
      </c>
      <c r="K66" s="18">
        <v>0</v>
      </c>
      <c r="L66" s="9">
        <v>6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7">
        <v>1</v>
      </c>
      <c r="S66" s="18">
        <v>0</v>
      </c>
      <c r="T66" s="18">
        <v>0</v>
      </c>
      <c r="U66" s="18">
        <v>0</v>
      </c>
      <c r="V66" s="18">
        <v>0</v>
      </c>
      <c r="X66" s="255"/>
      <c r="Y66" s="255"/>
      <c r="Z66" s="255"/>
      <c r="AA66" s="255"/>
      <c r="AB66" s="255"/>
      <c r="AC66" s="254"/>
      <c r="AD66" s="255" t="str">
        <f t="shared" si="100"/>
        <v/>
      </c>
      <c r="AE66" s="255" t="str">
        <f t="shared" si="101"/>
        <v/>
      </c>
      <c r="AF66" s="255" t="str">
        <f t="shared" si="102"/>
        <v/>
      </c>
      <c r="AG66" s="255" t="str">
        <f t="shared" si="103"/>
        <v/>
      </c>
      <c r="AI66" s="255"/>
      <c r="AJ66" s="255"/>
      <c r="AK66" s="255"/>
      <c r="AL66" s="255"/>
      <c r="AM66" s="255"/>
      <c r="AN66" s="254"/>
      <c r="AO66" s="255" t="str">
        <f t="shared" si="108"/>
        <v/>
      </c>
      <c r="AP66" s="255" t="str">
        <f t="shared" si="109"/>
        <v/>
      </c>
      <c r="AQ66" s="255" t="str">
        <f t="shared" si="110"/>
        <v/>
      </c>
      <c r="AR66" s="255" t="str">
        <f t="shared" si="111"/>
        <v/>
      </c>
    </row>
    <row r="67" spans="1:44" x14ac:dyDescent="0.2">
      <c r="A67" s="9">
        <v>7</v>
      </c>
      <c r="B67" s="18">
        <v>0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7">
        <v>1</v>
      </c>
      <c r="I67" s="18">
        <v>0</v>
      </c>
      <c r="J67" s="18">
        <v>0</v>
      </c>
      <c r="K67" s="18">
        <v>0</v>
      </c>
      <c r="L67" s="9">
        <v>7</v>
      </c>
      <c r="M67" s="18">
        <v>0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7">
        <v>1</v>
      </c>
      <c r="T67" s="18">
        <v>0</v>
      </c>
      <c r="U67" s="18">
        <v>0</v>
      </c>
      <c r="V67" s="18">
        <v>0</v>
      </c>
      <c r="X67" s="255"/>
      <c r="Y67" s="255"/>
      <c r="Z67" s="255"/>
      <c r="AA67" s="255"/>
      <c r="AB67" s="255"/>
      <c r="AC67" s="255"/>
      <c r="AD67" s="254"/>
      <c r="AE67" s="255" t="str">
        <f t="shared" si="101"/>
        <v/>
      </c>
      <c r="AF67" s="255" t="str">
        <f t="shared" si="102"/>
        <v/>
      </c>
      <c r="AG67" s="255" t="str">
        <f t="shared" si="103"/>
        <v/>
      </c>
      <c r="AI67" s="255"/>
      <c r="AJ67" s="255"/>
      <c r="AK67" s="255"/>
      <c r="AL67" s="255"/>
      <c r="AM67" s="255"/>
      <c r="AN67" s="255"/>
      <c r="AO67" s="254"/>
      <c r="AP67" s="255" t="str">
        <f t="shared" si="109"/>
        <v/>
      </c>
      <c r="AQ67" s="255" t="str">
        <f t="shared" si="110"/>
        <v/>
      </c>
      <c r="AR67" s="255" t="str">
        <f t="shared" si="111"/>
        <v/>
      </c>
    </row>
    <row r="68" spans="1:44" x14ac:dyDescent="0.2">
      <c r="A68" s="9">
        <v>8</v>
      </c>
      <c r="B68" s="18">
        <v>0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7">
        <v>1</v>
      </c>
      <c r="J68" s="18">
        <v>0</v>
      </c>
      <c r="K68" s="18">
        <v>0</v>
      </c>
      <c r="L68" s="9">
        <v>8</v>
      </c>
      <c r="M68" s="18">
        <v>0</v>
      </c>
      <c r="N68" s="18">
        <v>0</v>
      </c>
      <c r="O68" s="18">
        <v>0</v>
      </c>
      <c r="P68" s="18">
        <v>0</v>
      </c>
      <c r="Q68" s="18">
        <v>0</v>
      </c>
      <c r="R68" s="18">
        <v>0</v>
      </c>
      <c r="S68" s="18">
        <v>0</v>
      </c>
      <c r="T68" s="17">
        <v>1</v>
      </c>
      <c r="U68" s="18">
        <v>0</v>
      </c>
      <c r="V68" s="18">
        <v>0</v>
      </c>
      <c r="X68" s="255"/>
      <c r="Y68" s="255"/>
      <c r="Z68" s="255"/>
      <c r="AA68" s="255"/>
      <c r="AB68" s="255"/>
      <c r="AC68" s="255"/>
      <c r="AD68" s="255"/>
      <c r="AE68" s="254"/>
      <c r="AF68" s="255" t="str">
        <f t="shared" si="102"/>
        <v/>
      </c>
      <c r="AG68" s="255" t="str">
        <f t="shared" si="103"/>
        <v/>
      </c>
      <c r="AI68" s="255"/>
      <c r="AJ68" s="255"/>
      <c r="AK68" s="255"/>
      <c r="AL68" s="255"/>
      <c r="AM68" s="255"/>
      <c r="AN68" s="255"/>
      <c r="AO68" s="255"/>
      <c r="AP68" s="254"/>
      <c r="AQ68" s="255" t="str">
        <f t="shared" si="110"/>
        <v/>
      </c>
      <c r="AR68" s="255" t="str">
        <f t="shared" si="111"/>
        <v/>
      </c>
    </row>
    <row r="69" spans="1:44" x14ac:dyDescent="0.2">
      <c r="A69" s="9">
        <v>9</v>
      </c>
      <c r="B69" s="18">
        <v>0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7">
        <v>1</v>
      </c>
      <c r="K69" s="18">
        <v>0</v>
      </c>
      <c r="L69" s="9">
        <v>9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7">
        <v>1</v>
      </c>
      <c r="V69" s="18">
        <v>0</v>
      </c>
      <c r="X69" s="255"/>
      <c r="Y69" s="255"/>
      <c r="Z69" s="255"/>
      <c r="AA69" s="255"/>
      <c r="AB69" s="255"/>
      <c r="AC69" s="255"/>
      <c r="AD69" s="255"/>
      <c r="AE69" s="255"/>
      <c r="AF69" s="254"/>
      <c r="AG69" s="255" t="str">
        <f t="shared" si="103"/>
        <v/>
      </c>
      <c r="AI69" s="255"/>
      <c r="AJ69" s="255"/>
      <c r="AK69" s="255"/>
      <c r="AL69" s="255"/>
      <c r="AM69" s="255"/>
      <c r="AN69" s="255"/>
      <c r="AO69" s="255"/>
      <c r="AP69" s="255"/>
      <c r="AQ69" s="254"/>
      <c r="AR69" s="255" t="str">
        <f t="shared" si="111"/>
        <v/>
      </c>
    </row>
    <row r="70" spans="1:44" x14ac:dyDescent="0.2">
      <c r="A70" s="9">
        <v>10</v>
      </c>
      <c r="B70" s="18">
        <v>0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7">
        <v>1</v>
      </c>
      <c r="L70" s="9">
        <v>10</v>
      </c>
      <c r="M70" s="18">
        <v>0</v>
      </c>
      <c r="N70" s="18">
        <v>0</v>
      </c>
      <c r="O70" s="18"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7">
        <v>1</v>
      </c>
      <c r="X70" s="255"/>
      <c r="Y70" s="255"/>
      <c r="Z70" s="255"/>
      <c r="AA70" s="255"/>
      <c r="AB70" s="255"/>
      <c r="AC70" s="255"/>
      <c r="AD70" s="255"/>
      <c r="AE70" s="255"/>
      <c r="AF70" s="255"/>
      <c r="AG70" s="254"/>
      <c r="AI70" s="255"/>
      <c r="AJ70" s="255"/>
      <c r="AK70" s="255"/>
      <c r="AL70" s="255"/>
      <c r="AM70" s="255"/>
      <c r="AN70" s="255"/>
      <c r="AO70" s="255"/>
      <c r="AP70" s="255"/>
      <c r="AQ70" s="255"/>
      <c r="AR70" s="254"/>
    </row>
    <row r="72" spans="1:44" ht="13.2" x14ac:dyDescent="0.25">
      <c r="A72" s="77">
        <v>10</v>
      </c>
      <c r="B72" s="382" t="str">
        <f ca="1">INDIRECT(ADDRESS(17,2,1,1,"in"&amp;TEXT(A72,"@")))</f>
        <v>Participant 10</v>
      </c>
      <c r="C72" s="382"/>
      <c r="D72" s="382"/>
      <c r="E72" s="382"/>
      <c r="F72" s="382"/>
      <c r="G72" s="382"/>
      <c r="H72" s="252">
        <f ca="1">INDIRECT(ADDRESS(17,6,1,1,"in"&amp;TEXT(A72,"@")))</f>
        <v>1</v>
      </c>
      <c r="I72" s="74"/>
      <c r="J72" s="381">
        <f ca="1">INDIRECT(ADDRESS(17,7,1,1,"in"&amp;TEXT(A72,"@")))</f>
        <v>0</v>
      </c>
      <c r="K72" s="382"/>
      <c r="L72" s="77">
        <v>11</v>
      </c>
      <c r="M72" s="382" t="str">
        <f ca="1">INDIRECT(ADDRESS(17,2,1,1,"in"&amp;TEXT(L72,"@")))</f>
        <v>Participant 11</v>
      </c>
      <c r="N72" s="382"/>
      <c r="O72" s="382"/>
      <c r="P72" s="382"/>
      <c r="Q72" s="382"/>
      <c r="R72" s="382"/>
      <c r="S72" s="252">
        <f ca="1">INDIRECT(ADDRESS(17,6,1,1,"in"&amp;TEXT(L72,"@")))</f>
        <v>1</v>
      </c>
      <c r="T72" s="74"/>
      <c r="U72" s="381">
        <f ca="1">INDIRECT(ADDRESS(17,7,1,1,"in"&amp;TEXT(L72,"@")))</f>
        <v>0</v>
      </c>
      <c r="V72" s="382"/>
      <c r="X72" s="382"/>
      <c r="Y72" s="382"/>
      <c r="Z72" s="382"/>
      <c r="AA72" s="382"/>
      <c r="AB72" s="382"/>
      <c r="AC72" s="382"/>
      <c r="AD72" s="253">
        <f>IF(A72&gt;$N$4,0,IF(H72=0,1,H72))</f>
        <v>0</v>
      </c>
      <c r="AE72" s="253"/>
      <c r="AF72" s="381"/>
      <c r="AG72" s="382"/>
      <c r="AI72" s="382"/>
      <c r="AJ72" s="382"/>
      <c r="AK72" s="382"/>
      <c r="AL72" s="382"/>
      <c r="AM72" s="382"/>
      <c r="AN72" s="382"/>
      <c r="AO72" s="253">
        <f>IF(L72&gt;$N$4,0,IF(S72=0,1,S72))</f>
        <v>0</v>
      </c>
      <c r="AP72" s="253"/>
      <c r="AQ72" s="381"/>
      <c r="AR72" s="382"/>
    </row>
    <row r="73" spans="1:44" x14ac:dyDescent="0.2">
      <c r="B73" s="10">
        <v>1</v>
      </c>
      <c r="C73" s="10">
        <v>2</v>
      </c>
      <c r="D73" s="10">
        <v>3</v>
      </c>
      <c r="E73" s="10">
        <v>4</v>
      </c>
      <c r="F73" s="10">
        <v>5</v>
      </c>
      <c r="G73" s="10">
        <v>6</v>
      </c>
      <c r="H73" s="10">
        <v>7</v>
      </c>
      <c r="I73" s="10">
        <v>8</v>
      </c>
      <c r="J73" s="9">
        <v>9</v>
      </c>
      <c r="K73" s="9">
        <v>10</v>
      </c>
      <c r="M73" s="10">
        <v>1</v>
      </c>
      <c r="N73" s="10">
        <v>2</v>
      </c>
      <c r="O73" s="10">
        <v>3</v>
      </c>
      <c r="P73" s="10">
        <v>4</v>
      </c>
      <c r="Q73" s="10">
        <v>5</v>
      </c>
      <c r="R73" s="10">
        <v>6</v>
      </c>
      <c r="S73" s="10">
        <v>7</v>
      </c>
      <c r="T73" s="10">
        <v>8</v>
      </c>
      <c r="U73" s="9">
        <v>9</v>
      </c>
      <c r="V73" s="9">
        <v>10</v>
      </c>
      <c r="X73" s="10"/>
      <c r="Y73" s="10"/>
      <c r="Z73" s="10"/>
      <c r="AA73" s="10"/>
      <c r="AB73" s="10"/>
      <c r="AC73" s="10"/>
      <c r="AD73" s="10"/>
      <c r="AE73" s="10"/>
      <c r="AI73" s="10"/>
      <c r="AJ73" s="10"/>
      <c r="AK73" s="10"/>
      <c r="AL73" s="10"/>
      <c r="AM73" s="10"/>
      <c r="AN73" s="10"/>
      <c r="AO73" s="10"/>
      <c r="AP73" s="10"/>
    </row>
    <row r="74" spans="1:44" x14ac:dyDescent="0.2">
      <c r="A74" s="9">
        <v>1</v>
      </c>
      <c r="B74" s="17">
        <f t="array" ref="B74:K83">Matrix10</f>
        <v>1</v>
      </c>
      <c r="C74" s="18">
        <v>1</v>
      </c>
      <c r="D74" s="18">
        <v>1</v>
      </c>
      <c r="E74" s="18">
        <v>1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9">
        <v>1</v>
      </c>
      <c r="M74" s="17">
        <f t="array" ref="M74:V83">Matrix11</f>
        <v>1</v>
      </c>
      <c r="N74" s="18">
        <v>1</v>
      </c>
      <c r="O74" s="18">
        <v>1</v>
      </c>
      <c r="P74" s="18">
        <v>1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X74" s="254"/>
      <c r="Y74" s="255">
        <f>IF(C74=0,"",LN(C74))</f>
        <v>0</v>
      </c>
      <c r="Z74" s="255">
        <f t="shared" ref="Z74:Z75" si="112">IF(D74=0,"",LN(D74))</f>
        <v>0</v>
      </c>
      <c r="AA74" s="255">
        <f t="shared" ref="AA74:AA76" si="113">IF(E74=0,"",LN(E74))</f>
        <v>0</v>
      </c>
      <c r="AB74" s="255" t="str">
        <f t="shared" ref="AB74:AB77" si="114">IF(F74=0,"",LN(F74))</f>
        <v/>
      </c>
      <c r="AC74" s="255" t="str">
        <f t="shared" ref="AC74:AC78" si="115">IF(G74=0,"",LN(G74))</f>
        <v/>
      </c>
      <c r="AD74" s="255" t="str">
        <f t="shared" ref="AD74:AD79" si="116">IF(H74=0,"",LN(H74))</f>
        <v/>
      </c>
      <c r="AE74" s="255" t="str">
        <f t="shared" ref="AE74:AE80" si="117">IF(I74=0,"",LN(I74))</f>
        <v/>
      </c>
      <c r="AF74" s="255" t="str">
        <f t="shared" ref="AF74:AF81" si="118">IF(J74=0,"",LN(J74))</f>
        <v/>
      </c>
      <c r="AG74" s="255" t="str">
        <f t="shared" ref="AG74:AG82" si="119">IF(K74=0,"",LN(K74))</f>
        <v/>
      </c>
      <c r="AI74" s="254"/>
      <c r="AJ74" s="255">
        <f>IF(N74=0,"",LN(N74))</f>
        <v>0</v>
      </c>
      <c r="AK74" s="255">
        <f t="shared" ref="AK74:AK75" si="120">IF(O74=0,"",LN(O74))</f>
        <v>0</v>
      </c>
      <c r="AL74" s="255">
        <f t="shared" ref="AL74:AL76" si="121">IF(P74=0,"",LN(P74))</f>
        <v>0</v>
      </c>
      <c r="AM74" s="255" t="str">
        <f t="shared" ref="AM74:AM77" si="122">IF(Q74=0,"",LN(Q74))</f>
        <v/>
      </c>
      <c r="AN74" s="255" t="str">
        <f t="shared" ref="AN74:AN78" si="123">IF(R74=0,"",LN(R74))</f>
        <v/>
      </c>
      <c r="AO74" s="255" t="str">
        <f t="shared" ref="AO74:AO79" si="124">IF(S74=0,"",LN(S74))</f>
        <v/>
      </c>
      <c r="AP74" s="255" t="str">
        <f t="shared" ref="AP74:AP80" si="125">IF(T74=0,"",LN(T74))</f>
        <v/>
      </c>
      <c r="AQ74" s="255" t="str">
        <f t="shared" ref="AQ74:AQ81" si="126">IF(U74=0,"",LN(U74))</f>
        <v/>
      </c>
      <c r="AR74" s="255" t="str">
        <f t="shared" ref="AR74:AR82" si="127">IF(V74=0,"",LN(V74))</f>
        <v/>
      </c>
    </row>
    <row r="75" spans="1:44" x14ac:dyDescent="0.2">
      <c r="A75" s="9">
        <v>2</v>
      </c>
      <c r="B75" s="18">
        <v>1</v>
      </c>
      <c r="C75" s="17">
        <v>1</v>
      </c>
      <c r="D75" s="18">
        <v>1</v>
      </c>
      <c r="E75" s="18">
        <v>1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9">
        <v>2</v>
      </c>
      <c r="M75" s="18">
        <v>1</v>
      </c>
      <c r="N75" s="17">
        <v>1</v>
      </c>
      <c r="O75" s="18">
        <v>1</v>
      </c>
      <c r="P75" s="18">
        <v>1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X75" s="255"/>
      <c r="Y75" s="254"/>
      <c r="Z75" s="255">
        <f t="shared" si="112"/>
        <v>0</v>
      </c>
      <c r="AA75" s="255">
        <f t="shared" si="113"/>
        <v>0</v>
      </c>
      <c r="AB75" s="255" t="str">
        <f t="shared" si="114"/>
        <v/>
      </c>
      <c r="AC75" s="255" t="str">
        <f t="shared" si="115"/>
        <v/>
      </c>
      <c r="AD75" s="255" t="str">
        <f t="shared" si="116"/>
        <v/>
      </c>
      <c r="AE75" s="255" t="str">
        <f t="shared" si="117"/>
        <v/>
      </c>
      <c r="AF75" s="255" t="str">
        <f t="shared" si="118"/>
        <v/>
      </c>
      <c r="AG75" s="255" t="str">
        <f t="shared" si="119"/>
        <v/>
      </c>
      <c r="AI75" s="255"/>
      <c r="AJ75" s="254"/>
      <c r="AK75" s="255">
        <f t="shared" si="120"/>
        <v>0</v>
      </c>
      <c r="AL75" s="255">
        <f t="shared" si="121"/>
        <v>0</v>
      </c>
      <c r="AM75" s="255" t="str">
        <f t="shared" si="122"/>
        <v/>
      </c>
      <c r="AN75" s="255" t="str">
        <f t="shared" si="123"/>
        <v/>
      </c>
      <c r="AO75" s="255" t="str">
        <f t="shared" si="124"/>
        <v/>
      </c>
      <c r="AP75" s="255" t="str">
        <f t="shared" si="125"/>
        <v/>
      </c>
      <c r="AQ75" s="255" t="str">
        <f t="shared" si="126"/>
        <v/>
      </c>
      <c r="AR75" s="255" t="str">
        <f t="shared" si="127"/>
        <v/>
      </c>
    </row>
    <row r="76" spans="1:44" x14ac:dyDescent="0.2">
      <c r="A76" s="9">
        <v>3</v>
      </c>
      <c r="B76" s="18">
        <v>1</v>
      </c>
      <c r="C76" s="18">
        <v>1</v>
      </c>
      <c r="D76" s="17">
        <v>1</v>
      </c>
      <c r="E76" s="18">
        <v>1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9">
        <v>3</v>
      </c>
      <c r="M76" s="18">
        <v>1</v>
      </c>
      <c r="N76" s="18">
        <v>1</v>
      </c>
      <c r="O76" s="17">
        <v>1</v>
      </c>
      <c r="P76" s="18">
        <v>1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X76" s="255"/>
      <c r="Y76" s="255"/>
      <c r="Z76" s="254"/>
      <c r="AA76" s="255">
        <f t="shared" si="113"/>
        <v>0</v>
      </c>
      <c r="AB76" s="255" t="str">
        <f t="shared" si="114"/>
        <v/>
      </c>
      <c r="AC76" s="255" t="str">
        <f t="shared" si="115"/>
        <v/>
      </c>
      <c r="AD76" s="255" t="str">
        <f t="shared" si="116"/>
        <v/>
      </c>
      <c r="AE76" s="255" t="str">
        <f>IF(I76=0,"",LN(I76))</f>
        <v/>
      </c>
      <c r="AF76" s="255" t="str">
        <f t="shared" si="118"/>
        <v/>
      </c>
      <c r="AG76" s="255" t="str">
        <f t="shared" si="119"/>
        <v/>
      </c>
      <c r="AI76" s="255"/>
      <c r="AJ76" s="255"/>
      <c r="AK76" s="254"/>
      <c r="AL76" s="255">
        <f t="shared" si="121"/>
        <v>0</v>
      </c>
      <c r="AM76" s="255" t="str">
        <f t="shared" si="122"/>
        <v/>
      </c>
      <c r="AN76" s="255" t="str">
        <f t="shared" si="123"/>
        <v/>
      </c>
      <c r="AO76" s="255" t="str">
        <f t="shared" si="124"/>
        <v/>
      </c>
      <c r="AP76" s="255" t="str">
        <f t="shared" si="125"/>
        <v/>
      </c>
      <c r="AQ76" s="255" t="str">
        <f t="shared" si="126"/>
        <v/>
      </c>
      <c r="AR76" s="255" t="str">
        <f t="shared" si="127"/>
        <v/>
      </c>
    </row>
    <row r="77" spans="1:44" x14ac:dyDescent="0.2">
      <c r="A77" s="9">
        <v>4</v>
      </c>
      <c r="B77" s="18">
        <v>1</v>
      </c>
      <c r="C77" s="18">
        <v>1</v>
      </c>
      <c r="D77" s="18">
        <v>1</v>
      </c>
      <c r="E77" s="17">
        <v>1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9">
        <v>4</v>
      </c>
      <c r="M77" s="18">
        <v>1</v>
      </c>
      <c r="N77" s="18">
        <v>1</v>
      </c>
      <c r="O77" s="18">
        <v>1</v>
      </c>
      <c r="P77" s="17">
        <v>1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X77" s="255"/>
      <c r="Y77" s="255"/>
      <c r="Z77" s="255"/>
      <c r="AA77" s="254"/>
      <c r="AB77" s="255" t="str">
        <f t="shared" si="114"/>
        <v/>
      </c>
      <c r="AC77" s="255" t="str">
        <f t="shared" si="115"/>
        <v/>
      </c>
      <c r="AD77" s="255" t="str">
        <f t="shared" si="116"/>
        <v/>
      </c>
      <c r="AE77" s="255" t="str">
        <f t="shared" si="117"/>
        <v/>
      </c>
      <c r="AF77" s="255" t="str">
        <f t="shared" si="118"/>
        <v/>
      </c>
      <c r="AG77" s="255" t="str">
        <f t="shared" si="119"/>
        <v/>
      </c>
      <c r="AI77" s="255"/>
      <c r="AJ77" s="255"/>
      <c r="AK77" s="255"/>
      <c r="AL77" s="254"/>
      <c r="AM77" s="255" t="str">
        <f t="shared" si="122"/>
        <v/>
      </c>
      <c r="AN77" s="255" t="str">
        <f t="shared" si="123"/>
        <v/>
      </c>
      <c r="AO77" s="255" t="str">
        <f t="shared" si="124"/>
        <v/>
      </c>
      <c r="AP77" s="255" t="str">
        <f t="shared" si="125"/>
        <v/>
      </c>
      <c r="AQ77" s="255" t="str">
        <f t="shared" si="126"/>
        <v/>
      </c>
      <c r="AR77" s="255" t="str">
        <f t="shared" si="127"/>
        <v/>
      </c>
    </row>
    <row r="78" spans="1:44" x14ac:dyDescent="0.2">
      <c r="A78" s="9">
        <v>5</v>
      </c>
      <c r="B78" s="18">
        <v>0</v>
      </c>
      <c r="C78" s="18">
        <v>0</v>
      </c>
      <c r="D78" s="18">
        <v>0</v>
      </c>
      <c r="E78" s="18">
        <v>0</v>
      </c>
      <c r="F78" s="17">
        <v>1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9">
        <v>5</v>
      </c>
      <c r="M78" s="18">
        <v>0</v>
      </c>
      <c r="N78" s="18">
        <v>0</v>
      </c>
      <c r="O78" s="18">
        <v>0</v>
      </c>
      <c r="P78" s="18">
        <v>0</v>
      </c>
      <c r="Q78" s="17">
        <v>1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X78" s="255"/>
      <c r="Y78" s="255"/>
      <c r="Z78" s="255"/>
      <c r="AA78" s="255"/>
      <c r="AB78" s="254"/>
      <c r="AC78" s="255" t="str">
        <f t="shared" si="115"/>
        <v/>
      </c>
      <c r="AD78" s="255" t="str">
        <f t="shared" si="116"/>
        <v/>
      </c>
      <c r="AE78" s="255" t="str">
        <f t="shared" si="117"/>
        <v/>
      </c>
      <c r="AF78" s="255" t="str">
        <f t="shared" si="118"/>
        <v/>
      </c>
      <c r="AG78" s="255" t="str">
        <f t="shared" si="119"/>
        <v/>
      </c>
      <c r="AI78" s="255"/>
      <c r="AJ78" s="255"/>
      <c r="AK78" s="255"/>
      <c r="AL78" s="255"/>
      <c r="AM78" s="254"/>
      <c r="AN78" s="255" t="str">
        <f t="shared" si="123"/>
        <v/>
      </c>
      <c r="AO78" s="255" t="str">
        <f t="shared" si="124"/>
        <v/>
      </c>
      <c r="AP78" s="255" t="str">
        <f t="shared" si="125"/>
        <v/>
      </c>
      <c r="AQ78" s="255" t="str">
        <f t="shared" si="126"/>
        <v/>
      </c>
      <c r="AR78" s="255" t="str">
        <f t="shared" si="127"/>
        <v/>
      </c>
    </row>
    <row r="79" spans="1:44" x14ac:dyDescent="0.2">
      <c r="A79" s="9">
        <v>6</v>
      </c>
      <c r="B79" s="18">
        <v>0</v>
      </c>
      <c r="C79" s="18">
        <v>0</v>
      </c>
      <c r="D79" s="18">
        <v>0</v>
      </c>
      <c r="E79" s="18">
        <v>0</v>
      </c>
      <c r="F79" s="18">
        <v>0</v>
      </c>
      <c r="G79" s="17">
        <v>1</v>
      </c>
      <c r="H79" s="18">
        <v>0</v>
      </c>
      <c r="I79" s="18">
        <v>0</v>
      </c>
      <c r="J79" s="18">
        <v>0</v>
      </c>
      <c r="K79" s="18">
        <v>0</v>
      </c>
      <c r="L79" s="9">
        <v>6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7">
        <v>1</v>
      </c>
      <c r="S79" s="18">
        <v>0</v>
      </c>
      <c r="T79" s="18">
        <v>0</v>
      </c>
      <c r="U79" s="18">
        <v>0</v>
      </c>
      <c r="V79" s="18">
        <v>0</v>
      </c>
      <c r="X79" s="255"/>
      <c r="Y79" s="255"/>
      <c r="Z79" s="255"/>
      <c r="AA79" s="255"/>
      <c r="AB79" s="255"/>
      <c r="AC79" s="254"/>
      <c r="AD79" s="255" t="str">
        <f t="shared" si="116"/>
        <v/>
      </c>
      <c r="AE79" s="255" t="str">
        <f t="shared" si="117"/>
        <v/>
      </c>
      <c r="AF79" s="255" t="str">
        <f t="shared" si="118"/>
        <v/>
      </c>
      <c r="AG79" s="255" t="str">
        <f t="shared" si="119"/>
        <v/>
      </c>
      <c r="AI79" s="255"/>
      <c r="AJ79" s="255"/>
      <c r="AK79" s="255"/>
      <c r="AL79" s="255"/>
      <c r="AM79" s="255"/>
      <c r="AN79" s="254"/>
      <c r="AO79" s="255" t="str">
        <f t="shared" si="124"/>
        <v/>
      </c>
      <c r="AP79" s="255" t="str">
        <f t="shared" si="125"/>
        <v/>
      </c>
      <c r="AQ79" s="255" t="str">
        <f t="shared" si="126"/>
        <v/>
      </c>
      <c r="AR79" s="255" t="str">
        <f t="shared" si="127"/>
        <v/>
      </c>
    </row>
    <row r="80" spans="1:44" x14ac:dyDescent="0.2">
      <c r="A80" s="9">
        <v>7</v>
      </c>
      <c r="B80" s="18">
        <v>0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7">
        <v>1</v>
      </c>
      <c r="I80" s="18">
        <v>0</v>
      </c>
      <c r="J80" s="18">
        <v>0</v>
      </c>
      <c r="K80" s="18">
        <v>0</v>
      </c>
      <c r="L80" s="9">
        <v>7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7">
        <v>1</v>
      </c>
      <c r="T80" s="18">
        <v>0</v>
      </c>
      <c r="U80" s="18">
        <v>0</v>
      </c>
      <c r="V80" s="18">
        <v>0</v>
      </c>
      <c r="X80" s="255"/>
      <c r="Y80" s="255"/>
      <c r="Z80" s="255"/>
      <c r="AA80" s="255"/>
      <c r="AB80" s="255"/>
      <c r="AC80" s="255"/>
      <c r="AD80" s="254"/>
      <c r="AE80" s="255" t="str">
        <f t="shared" si="117"/>
        <v/>
      </c>
      <c r="AF80" s="255" t="str">
        <f t="shared" si="118"/>
        <v/>
      </c>
      <c r="AG80" s="255" t="str">
        <f t="shared" si="119"/>
        <v/>
      </c>
      <c r="AI80" s="255"/>
      <c r="AJ80" s="255"/>
      <c r="AK80" s="255"/>
      <c r="AL80" s="255"/>
      <c r="AM80" s="255"/>
      <c r="AN80" s="255"/>
      <c r="AO80" s="254"/>
      <c r="AP80" s="255" t="str">
        <f t="shared" si="125"/>
        <v/>
      </c>
      <c r="AQ80" s="255" t="str">
        <f t="shared" si="126"/>
        <v/>
      </c>
      <c r="AR80" s="255" t="str">
        <f t="shared" si="127"/>
        <v/>
      </c>
    </row>
    <row r="81" spans="1:44" x14ac:dyDescent="0.2">
      <c r="A81" s="9">
        <v>8</v>
      </c>
      <c r="B81" s="18">
        <v>0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7">
        <v>1</v>
      </c>
      <c r="J81" s="18">
        <v>0</v>
      </c>
      <c r="K81" s="18">
        <v>0</v>
      </c>
      <c r="L81" s="9">
        <v>8</v>
      </c>
      <c r="M81" s="18">
        <v>0</v>
      </c>
      <c r="N81" s="18">
        <v>0</v>
      </c>
      <c r="O81" s="18">
        <v>0</v>
      </c>
      <c r="P81" s="18">
        <v>0</v>
      </c>
      <c r="Q81" s="18">
        <v>0</v>
      </c>
      <c r="R81" s="18">
        <v>0</v>
      </c>
      <c r="S81" s="18">
        <v>0</v>
      </c>
      <c r="T81" s="17">
        <v>1</v>
      </c>
      <c r="U81" s="18">
        <v>0</v>
      </c>
      <c r="V81" s="18">
        <v>0</v>
      </c>
      <c r="X81" s="255"/>
      <c r="Y81" s="255"/>
      <c r="Z81" s="255"/>
      <c r="AA81" s="255"/>
      <c r="AB81" s="255"/>
      <c r="AC81" s="255"/>
      <c r="AD81" s="255"/>
      <c r="AE81" s="254"/>
      <c r="AF81" s="255" t="str">
        <f t="shared" si="118"/>
        <v/>
      </c>
      <c r="AG81" s="255" t="str">
        <f t="shared" si="119"/>
        <v/>
      </c>
      <c r="AI81" s="255"/>
      <c r="AJ81" s="255"/>
      <c r="AK81" s="255"/>
      <c r="AL81" s="255"/>
      <c r="AM81" s="255"/>
      <c r="AN81" s="255"/>
      <c r="AO81" s="255"/>
      <c r="AP81" s="254"/>
      <c r="AQ81" s="255" t="str">
        <f t="shared" si="126"/>
        <v/>
      </c>
      <c r="AR81" s="255" t="str">
        <f t="shared" si="127"/>
        <v/>
      </c>
    </row>
    <row r="82" spans="1:44" x14ac:dyDescent="0.2">
      <c r="A82" s="9">
        <v>9</v>
      </c>
      <c r="B82" s="18">
        <v>0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7">
        <v>1</v>
      </c>
      <c r="K82" s="18">
        <v>0</v>
      </c>
      <c r="L82" s="9">
        <v>9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0</v>
      </c>
      <c r="T82" s="18">
        <v>0</v>
      </c>
      <c r="U82" s="17">
        <v>1</v>
      </c>
      <c r="V82" s="18">
        <v>0</v>
      </c>
      <c r="X82" s="255"/>
      <c r="Y82" s="255"/>
      <c r="Z82" s="255"/>
      <c r="AA82" s="255"/>
      <c r="AB82" s="255"/>
      <c r="AC82" s="255"/>
      <c r="AD82" s="255"/>
      <c r="AE82" s="255"/>
      <c r="AF82" s="254"/>
      <c r="AG82" s="255" t="str">
        <f t="shared" si="119"/>
        <v/>
      </c>
      <c r="AI82" s="255"/>
      <c r="AJ82" s="255"/>
      <c r="AK82" s="255"/>
      <c r="AL82" s="255"/>
      <c r="AM82" s="255"/>
      <c r="AN82" s="255"/>
      <c r="AO82" s="255"/>
      <c r="AP82" s="255"/>
      <c r="AQ82" s="254"/>
      <c r="AR82" s="255" t="str">
        <f t="shared" si="127"/>
        <v/>
      </c>
    </row>
    <row r="83" spans="1:44" x14ac:dyDescent="0.2">
      <c r="A83" s="9">
        <v>10</v>
      </c>
      <c r="B83" s="18">
        <v>0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7">
        <v>1</v>
      </c>
      <c r="L83" s="9">
        <v>10</v>
      </c>
      <c r="M83" s="18">
        <v>0</v>
      </c>
      <c r="N83" s="18">
        <v>0</v>
      </c>
      <c r="O83" s="18">
        <v>0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7">
        <v>1</v>
      </c>
      <c r="X83" s="255"/>
      <c r="Y83" s="255"/>
      <c r="Z83" s="255"/>
      <c r="AA83" s="255"/>
      <c r="AB83" s="255"/>
      <c r="AC83" s="255"/>
      <c r="AD83" s="255"/>
      <c r="AE83" s="255"/>
      <c r="AF83" s="255"/>
      <c r="AG83" s="254"/>
      <c r="AI83" s="255"/>
      <c r="AJ83" s="255"/>
      <c r="AK83" s="255"/>
      <c r="AL83" s="255"/>
      <c r="AM83" s="255"/>
      <c r="AN83" s="255"/>
      <c r="AO83" s="255"/>
      <c r="AP83" s="255"/>
      <c r="AQ83" s="255"/>
      <c r="AR83" s="254"/>
    </row>
    <row r="85" spans="1:44" ht="13.2" x14ac:dyDescent="0.25">
      <c r="A85" s="77">
        <v>12</v>
      </c>
      <c r="B85" s="382" t="str">
        <f ca="1">INDIRECT(ADDRESS(17,2,1,1,"in"&amp;TEXT(A85,"@")))</f>
        <v>Participant 12</v>
      </c>
      <c r="C85" s="382"/>
      <c r="D85" s="382"/>
      <c r="E85" s="382"/>
      <c r="F85" s="382"/>
      <c r="G85" s="382"/>
      <c r="H85" s="252">
        <f ca="1">INDIRECT(ADDRESS(17,6,1,1,"in"&amp;TEXT(A85,"@")))</f>
        <v>1</v>
      </c>
      <c r="I85" s="74"/>
      <c r="J85" s="381">
        <f ca="1">INDIRECT(ADDRESS(17,7,1,1,"in"&amp;TEXT(A85,"@")))</f>
        <v>0</v>
      </c>
      <c r="K85" s="382"/>
      <c r="L85" s="77">
        <v>13</v>
      </c>
      <c r="M85" s="382" t="str">
        <f ca="1">INDIRECT(ADDRESS(17,2,1,1,"in"&amp;TEXT(L85,"@")))</f>
        <v>Participant 13</v>
      </c>
      <c r="N85" s="382"/>
      <c r="O85" s="382"/>
      <c r="P85" s="382"/>
      <c r="Q85" s="382"/>
      <c r="R85" s="382"/>
      <c r="S85" s="252">
        <f ca="1">INDIRECT(ADDRESS(17,6,1,1,"in"&amp;TEXT(L85,"@")))</f>
        <v>1</v>
      </c>
      <c r="T85" s="74"/>
      <c r="U85" s="381">
        <f ca="1">INDIRECT(ADDRESS(17,7,1,1,"in"&amp;TEXT(L85,"@")))</f>
        <v>0</v>
      </c>
      <c r="V85" s="382"/>
      <c r="X85" s="382"/>
      <c r="Y85" s="382"/>
      <c r="Z85" s="382"/>
      <c r="AA85" s="382"/>
      <c r="AB85" s="382"/>
      <c r="AC85" s="382"/>
      <c r="AD85" s="253">
        <f>IF(A85&gt;$N$4,0,IF(H85=0,1,H85))</f>
        <v>0</v>
      </c>
      <c r="AE85" s="253"/>
      <c r="AF85" s="381"/>
      <c r="AG85" s="382"/>
      <c r="AI85" s="382"/>
      <c r="AJ85" s="382"/>
      <c r="AK85" s="382"/>
      <c r="AL85" s="382"/>
      <c r="AM85" s="382"/>
      <c r="AN85" s="382"/>
      <c r="AO85" s="253">
        <f>IF(L85&gt;$N$4,0,IF(S85=0,1,S85))</f>
        <v>0</v>
      </c>
      <c r="AP85" s="253"/>
      <c r="AQ85" s="381"/>
      <c r="AR85" s="382"/>
    </row>
    <row r="86" spans="1:44" x14ac:dyDescent="0.2">
      <c r="B86" s="10">
        <v>1</v>
      </c>
      <c r="C86" s="10">
        <v>2</v>
      </c>
      <c r="D86" s="10">
        <v>3</v>
      </c>
      <c r="E86" s="10">
        <v>4</v>
      </c>
      <c r="F86" s="10">
        <v>5</v>
      </c>
      <c r="G86" s="10">
        <v>6</v>
      </c>
      <c r="H86" s="10">
        <v>7</v>
      </c>
      <c r="I86" s="10">
        <v>8</v>
      </c>
      <c r="J86" s="9">
        <v>9</v>
      </c>
      <c r="K86" s="9">
        <v>10</v>
      </c>
      <c r="M86" s="10">
        <v>1</v>
      </c>
      <c r="N86" s="10">
        <v>2</v>
      </c>
      <c r="O86" s="10">
        <v>3</v>
      </c>
      <c r="P86" s="10">
        <v>4</v>
      </c>
      <c r="Q86" s="10">
        <v>5</v>
      </c>
      <c r="R86" s="10">
        <v>6</v>
      </c>
      <c r="S86" s="10">
        <v>7</v>
      </c>
      <c r="T86" s="10">
        <v>8</v>
      </c>
      <c r="U86" s="9">
        <v>9</v>
      </c>
      <c r="V86" s="9">
        <v>10</v>
      </c>
      <c r="X86" s="10"/>
      <c r="Y86" s="10"/>
      <c r="Z86" s="10"/>
      <c r="AA86" s="10"/>
      <c r="AB86" s="10"/>
      <c r="AC86" s="10"/>
      <c r="AD86" s="10"/>
      <c r="AE86" s="10"/>
      <c r="AI86" s="10"/>
      <c r="AJ86" s="10"/>
      <c r="AK86" s="10"/>
      <c r="AL86" s="10"/>
      <c r="AM86" s="10"/>
      <c r="AN86" s="10"/>
      <c r="AO86" s="10"/>
      <c r="AP86" s="10"/>
    </row>
    <row r="87" spans="1:44" x14ac:dyDescent="0.2">
      <c r="A87" s="9">
        <v>1</v>
      </c>
      <c r="B87" s="17">
        <f t="array" ref="B87:K96">Matrix12</f>
        <v>1</v>
      </c>
      <c r="C87" s="18">
        <v>1</v>
      </c>
      <c r="D87" s="18">
        <v>1</v>
      </c>
      <c r="E87" s="18">
        <v>1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9">
        <v>1</v>
      </c>
      <c r="M87" s="17">
        <f t="array" ref="M87:V96">Matrix13</f>
        <v>1</v>
      </c>
      <c r="N87" s="18">
        <v>1</v>
      </c>
      <c r="O87" s="18">
        <v>1</v>
      </c>
      <c r="P87" s="18">
        <v>1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X87" s="254"/>
      <c r="Y87" s="255">
        <f>IF(C87=0,"",LN(C87))</f>
        <v>0</v>
      </c>
      <c r="Z87" s="255">
        <f t="shared" ref="Z87:Z88" si="128">IF(D87=0,"",LN(D87))</f>
        <v>0</v>
      </c>
      <c r="AA87" s="255">
        <f t="shared" ref="AA87:AA89" si="129">IF(E87=0,"",LN(E87))</f>
        <v>0</v>
      </c>
      <c r="AB87" s="255" t="str">
        <f t="shared" ref="AB87:AB90" si="130">IF(F87=0,"",LN(F87))</f>
        <v/>
      </c>
      <c r="AC87" s="255" t="str">
        <f t="shared" ref="AC87:AC91" si="131">IF(G87=0,"",LN(G87))</f>
        <v/>
      </c>
      <c r="AD87" s="255" t="str">
        <f t="shared" ref="AD87:AD92" si="132">IF(H87=0,"",LN(H87))</f>
        <v/>
      </c>
      <c r="AE87" s="255" t="str">
        <f t="shared" ref="AE87:AE93" si="133">IF(I87=0,"",LN(I87))</f>
        <v/>
      </c>
      <c r="AF87" s="255" t="str">
        <f t="shared" ref="AF87:AF94" si="134">IF(J87=0,"",LN(J87))</f>
        <v/>
      </c>
      <c r="AG87" s="255" t="str">
        <f t="shared" ref="AG87:AG95" si="135">IF(K87=0,"",LN(K87))</f>
        <v/>
      </c>
      <c r="AI87" s="254"/>
      <c r="AJ87" s="255">
        <f>IF(N87=0,"",LN(N87))</f>
        <v>0</v>
      </c>
      <c r="AK87" s="255">
        <f t="shared" ref="AK87:AK88" si="136">IF(O87=0,"",LN(O87))</f>
        <v>0</v>
      </c>
      <c r="AL87" s="255">
        <f t="shared" ref="AL87:AL89" si="137">IF(P87=0,"",LN(P87))</f>
        <v>0</v>
      </c>
      <c r="AM87" s="255" t="str">
        <f t="shared" ref="AM87:AM90" si="138">IF(Q87=0,"",LN(Q87))</f>
        <v/>
      </c>
      <c r="AN87" s="255" t="str">
        <f t="shared" ref="AN87:AN91" si="139">IF(R87=0,"",LN(R87))</f>
        <v/>
      </c>
      <c r="AO87" s="255" t="str">
        <f t="shared" ref="AO87:AO92" si="140">IF(S87=0,"",LN(S87))</f>
        <v/>
      </c>
      <c r="AP87" s="255" t="str">
        <f t="shared" ref="AP87:AP93" si="141">IF(T87=0,"",LN(T87))</f>
        <v/>
      </c>
      <c r="AQ87" s="255" t="str">
        <f t="shared" ref="AQ87:AQ94" si="142">IF(U87=0,"",LN(U87))</f>
        <v/>
      </c>
      <c r="AR87" s="255" t="str">
        <f t="shared" ref="AR87:AR95" si="143">IF(V87=0,"",LN(V87))</f>
        <v/>
      </c>
    </row>
    <row r="88" spans="1:44" x14ac:dyDescent="0.2">
      <c r="A88" s="9">
        <v>2</v>
      </c>
      <c r="B88" s="18">
        <v>1</v>
      </c>
      <c r="C88" s="17">
        <v>1</v>
      </c>
      <c r="D88" s="18">
        <v>1</v>
      </c>
      <c r="E88" s="18">
        <v>1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9">
        <v>2</v>
      </c>
      <c r="M88" s="18">
        <v>1</v>
      </c>
      <c r="N88" s="17">
        <v>1</v>
      </c>
      <c r="O88" s="18">
        <v>1</v>
      </c>
      <c r="P88" s="18">
        <v>1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X88" s="255"/>
      <c r="Y88" s="254"/>
      <c r="Z88" s="255">
        <f t="shared" si="128"/>
        <v>0</v>
      </c>
      <c r="AA88" s="255">
        <f t="shared" si="129"/>
        <v>0</v>
      </c>
      <c r="AB88" s="255" t="str">
        <f t="shared" si="130"/>
        <v/>
      </c>
      <c r="AC88" s="255" t="str">
        <f t="shared" si="131"/>
        <v/>
      </c>
      <c r="AD88" s="255" t="str">
        <f t="shared" si="132"/>
        <v/>
      </c>
      <c r="AE88" s="255" t="str">
        <f t="shared" si="133"/>
        <v/>
      </c>
      <c r="AF88" s="255" t="str">
        <f t="shared" si="134"/>
        <v/>
      </c>
      <c r="AG88" s="255" t="str">
        <f t="shared" si="135"/>
        <v/>
      </c>
      <c r="AI88" s="255"/>
      <c r="AJ88" s="254"/>
      <c r="AK88" s="255">
        <f t="shared" si="136"/>
        <v>0</v>
      </c>
      <c r="AL88" s="255">
        <f t="shared" si="137"/>
        <v>0</v>
      </c>
      <c r="AM88" s="255" t="str">
        <f t="shared" si="138"/>
        <v/>
      </c>
      <c r="AN88" s="255" t="str">
        <f t="shared" si="139"/>
        <v/>
      </c>
      <c r="AO88" s="255" t="str">
        <f t="shared" si="140"/>
        <v/>
      </c>
      <c r="AP88" s="255" t="str">
        <f t="shared" si="141"/>
        <v/>
      </c>
      <c r="AQ88" s="255" t="str">
        <f t="shared" si="142"/>
        <v/>
      </c>
      <c r="AR88" s="255" t="str">
        <f t="shared" si="143"/>
        <v/>
      </c>
    </row>
    <row r="89" spans="1:44" x14ac:dyDescent="0.2">
      <c r="A89" s="9">
        <v>3</v>
      </c>
      <c r="B89" s="18">
        <v>1</v>
      </c>
      <c r="C89" s="18">
        <v>1</v>
      </c>
      <c r="D89" s="17">
        <v>1</v>
      </c>
      <c r="E89" s="18">
        <v>1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9">
        <v>3</v>
      </c>
      <c r="M89" s="18">
        <v>1</v>
      </c>
      <c r="N89" s="18">
        <v>1</v>
      </c>
      <c r="O89" s="17">
        <v>1</v>
      </c>
      <c r="P89" s="18">
        <v>1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X89" s="255"/>
      <c r="Y89" s="255"/>
      <c r="Z89" s="254"/>
      <c r="AA89" s="255">
        <f t="shared" si="129"/>
        <v>0</v>
      </c>
      <c r="AB89" s="255" t="str">
        <f t="shared" si="130"/>
        <v/>
      </c>
      <c r="AC89" s="255" t="str">
        <f t="shared" si="131"/>
        <v/>
      </c>
      <c r="AD89" s="255" t="str">
        <f t="shared" si="132"/>
        <v/>
      </c>
      <c r="AE89" s="255" t="str">
        <f t="shared" si="133"/>
        <v/>
      </c>
      <c r="AF89" s="255" t="str">
        <f t="shared" si="134"/>
        <v/>
      </c>
      <c r="AG89" s="255" t="str">
        <f t="shared" si="135"/>
        <v/>
      </c>
      <c r="AI89" s="255"/>
      <c r="AJ89" s="255"/>
      <c r="AK89" s="254"/>
      <c r="AL89" s="255">
        <f t="shared" si="137"/>
        <v>0</v>
      </c>
      <c r="AM89" s="255" t="str">
        <f t="shared" si="138"/>
        <v/>
      </c>
      <c r="AN89" s="255" t="str">
        <f t="shared" si="139"/>
        <v/>
      </c>
      <c r="AO89" s="255" t="str">
        <f t="shared" si="140"/>
        <v/>
      </c>
      <c r="AP89" s="255" t="str">
        <f t="shared" si="141"/>
        <v/>
      </c>
      <c r="AQ89" s="255" t="str">
        <f t="shared" si="142"/>
        <v/>
      </c>
      <c r="AR89" s="255" t="str">
        <f t="shared" si="143"/>
        <v/>
      </c>
    </row>
    <row r="90" spans="1:44" x14ac:dyDescent="0.2">
      <c r="A90" s="9">
        <v>4</v>
      </c>
      <c r="B90" s="18">
        <v>1</v>
      </c>
      <c r="C90" s="18">
        <v>1</v>
      </c>
      <c r="D90" s="18">
        <v>1</v>
      </c>
      <c r="E90" s="17">
        <v>1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9">
        <v>4</v>
      </c>
      <c r="M90" s="18">
        <v>1</v>
      </c>
      <c r="N90" s="18">
        <v>1</v>
      </c>
      <c r="O90" s="18">
        <v>1</v>
      </c>
      <c r="P90" s="17">
        <v>1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X90" s="255"/>
      <c r="Y90" s="255"/>
      <c r="Z90" s="255"/>
      <c r="AA90" s="254"/>
      <c r="AB90" s="255" t="str">
        <f t="shared" si="130"/>
        <v/>
      </c>
      <c r="AC90" s="255" t="str">
        <f t="shared" si="131"/>
        <v/>
      </c>
      <c r="AD90" s="255" t="str">
        <f t="shared" si="132"/>
        <v/>
      </c>
      <c r="AE90" s="255" t="str">
        <f t="shared" si="133"/>
        <v/>
      </c>
      <c r="AF90" s="255" t="str">
        <f t="shared" si="134"/>
        <v/>
      </c>
      <c r="AG90" s="255" t="str">
        <f t="shared" si="135"/>
        <v/>
      </c>
      <c r="AI90" s="255"/>
      <c r="AJ90" s="255"/>
      <c r="AK90" s="255"/>
      <c r="AL90" s="254"/>
      <c r="AM90" s="255" t="str">
        <f t="shared" si="138"/>
        <v/>
      </c>
      <c r="AN90" s="255" t="str">
        <f t="shared" si="139"/>
        <v/>
      </c>
      <c r="AO90" s="255" t="str">
        <f t="shared" si="140"/>
        <v/>
      </c>
      <c r="AP90" s="255" t="str">
        <f t="shared" si="141"/>
        <v/>
      </c>
      <c r="AQ90" s="255" t="str">
        <f t="shared" si="142"/>
        <v/>
      </c>
      <c r="AR90" s="255" t="str">
        <f t="shared" si="143"/>
        <v/>
      </c>
    </row>
    <row r="91" spans="1:44" x14ac:dyDescent="0.2">
      <c r="A91" s="9">
        <v>5</v>
      </c>
      <c r="B91" s="18">
        <v>0</v>
      </c>
      <c r="C91" s="18">
        <v>0</v>
      </c>
      <c r="D91" s="18">
        <v>0</v>
      </c>
      <c r="E91" s="18">
        <v>0</v>
      </c>
      <c r="F91" s="17">
        <v>1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9">
        <v>5</v>
      </c>
      <c r="M91" s="18">
        <v>0</v>
      </c>
      <c r="N91" s="18">
        <v>0</v>
      </c>
      <c r="O91" s="18">
        <v>0</v>
      </c>
      <c r="P91" s="18">
        <v>0</v>
      </c>
      <c r="Q91" s="17">
        <v>1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X91" s="255"/>
      <c r="Y91" s="255"/>
      <c r="Z91" s="255"/>
      <c r="AA91" s="255"/>
      <c r="AB91" s="254"/>
      <c r="AC91" s="255" t="str">
        <f t="shared" si="131"/>
        <v/>
      </c>
      <c r="AD91" s="255" t="str">
        <f t="shared" si="132"/>
        <v/>
      </c>
      <c r="AE91" s="255" t="str">
        <f t="shared" si="133"/>
        <v/>
      </c>
      <c r="AF91" s="255" t="str">
        <f t="shared" si="134"/>
        <v/>
      </c>
      <c r="AG91" s="255" t="str">
        <f t="shared" si="135"/>
        <v/>
      </c>
      <c r="AI91" s="255"/>
      <c r="AJ91" s="255"/>
      <c r="AK91" s="255"/>
      <c r="AL91" s="255"/>
      <c r="AM91" s="254"/>
      <c r="AN91" s="255" t="str">
        <f t="shared" si="139"/>
        <v/>
      </c>
      <c r="AO91" s="255" t="str">
        <f t="shared" si="140"/>
        <v/>
      </c>
      <c r="AP91" s="255" t="str">
        <f t="shared" si="141"/>
        <v/>
      </c>
      <c r="AQ91" s="255" t="str">
        <f t="shared" si="142"/>
        <v/>
      </c>
      <c r="AR91" s="255" t="str">
        <f t="shared" si="143"/>
        <v/>
      </c>
    </row>
    <row r="92" spans="1:44" x14ac:dyDescent="0.2">
      <c r="A92" s="9">
        <v>6</v>
      </c>
      <c r="B92" s="18">
        <v>0</v>
      </c>
      <c r="C92" s="18">
        <v>0</v>
      </c>
      <c r="D92" s="18">
        <v>0</v>
      </c>
      <c r="E92" s="18">
        <v>0</v>
      </c>
      <c r="F92" s="18">
        <v>0</v>
      </c>
      <c r="G92" s="17">
        <v>1</v>
      </c>
      <c r="H92" s="18">
        <v>0</v>
      </c>
      <c r="I92" s="18">
        <v>0</v>
      </c>
      <c r="J92" s="18">
        <v>0</v>
      </c>
      <c r="K92" s="18">
        <v>0</v>
      </c>
      <c r="L92" s="9">
        <v>6</v>
      </c>
      <c r="M92" s="18">
        <v>0</v>
      </c>
      <c r="N92" s="18">
        <v>0</v>
      </c>
      <c r="O92" s="18">
        <v>0</v>
      </c>
      <c r="P92" s="18">
        <v>0</v>
      </c>
      <c r="Q92" s="18">
        <v>0</v>
      </c>
      <c r="R92" s="17">
        <v>1</v>
      </c>
      <c r="S92" s="18">
        <v>0</v>
      </c>
      <c r="T92" s="18">
        <v>0</v>
      </c>
      <c r="U92" s="18">
        <v>0</v>
      </c>
      <c r="V92" s="18">
        <v>0</v>
      </c>
      <c r="X92" s="255"/>
      <c r="Y92" s="255"/>
      <c r="Z92" s="255"/>
      <c r="AA92" s="255"/>
      <c r="AB92" s="255"/>
      <c r="AC92" s="254"/>
      <c r="AD92" s="255" t="str">
        <f t="shared" si="132"/>
        <v/>
      </c>
      <c r="AE92" s="255" t="str">
        <f t="shared" si="133"/>
        <v/>
      </c>
      <c r="AF92" s="255" t="str">
        <f t="shared" si="134"/>
        <v/>
      </c>
      <c r="AG92" s="255" t="str">
        <f t="shared" si="135"/>
        <v/>
      </c>
      <c r="AI92" s="255"/>
      <c r="AJ92" s="255"/>
      <c r="AK92" s="255"/>
      <c r="AL92" s="255"/>
      <c r="AM92" s="255"/>
      <c r="AN92" s="254"/>
      <c r="AO92" s="255" t="str">
        <f t="shared" si="140"/>
        <v/>
      </c>
      <c r="AP92" s="255" t="str">
        <f t="shared" si="141"/>
        <v/>
      </c>
      <c r="AQ92" s="255" t="str">
        <f t="shared" si="142"/>
        <v/>
      </c>
      <c r="AR92" s="255" t="str">
        <f t="shared" si="143"/>
        <v/>
      </c>
    </row>
    <row r="93" spans="1:44" x14ac:dyDescent="0.2">
      <c r="A93" s="9">
        <v>7</v>
      </c>
      <c r="B93" s="18">
        <v>0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7">
        <v>1</v>
      </c>
      <c r="I93" s="18">
        <v>0</v>
      </c>
      <c r="J93" s="18">
        <v>0</v>
      </c>
      <c r="K93" s="18">
        <v>0</v>
      </c>
      <c r="L93" s="9">
        <v>7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7">
        <v>1</v>
      </c>
      <c r="T93" s="18">
        <v>0</v>
      </c>
      <c r="U93" s="18">
        <v>0</v>
      </c>
      <c r="V93" s="18">
        <v>0</v>
      </c>
      <c r="X93" s="255"/>
      <c r="Y93" s="255"/>
      <c r="Z93" s="255"/>
      <c r="AA93" s="255"/>
      <c r="AB93" s="255"/>
      <c r="AC93" s="255"/>
      <c r="AD93" s="254"/>
      <c r="AE93" s="255" t="str">
        <f t="shared" si="133"/>
        <v/>
      </c>
      <c r="AF93" s="255" t="str">
        <f t="shared" si="134"/>
        <v/>
      </c>
      <c r="AG93" s="255" t="str">
        <f t="shared" si="135"/>
        <v/>
      </c>
      <c r="AI93" s="255"/>
      <c r="AJ93" s="255"/>
      <c r="AK93" s="255"/>
      <c r="AL93" s="255"/>
      <c r="AM93" s="255"/>
      <c r="AN93" s="255"/>
      <c r="AO93" s="254"/>
      <c r="AP93" s="255" t="str">
        <f t="shared" si="141"/>
        <v/>
      </c>
      <c r="AQ93" s="255" t="str">
        <f t="shared" si="142"/>
        <v/>
      </c>
      <c r="AR93" s="255" t="str">
        <f t="shared" si="143"/>
        <v/>
      </c>
    </row>
    <row r="94" spans="1:44" x14ac:dyDescent="0.2">
      <c r="A94" s="9">
        <v>8</v>
      </c>
      <c r="B94" s="18">
        <v>0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7">
        <v>1</v>
      </c>
      <c r="J94" s="18">
        <v>0</v>
      </c>
      <c r="K94" s="18">
        <v>0</v>
      </c>
      <c r="L94" s="9">
        <v>8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7">
        <v>1</v>
      </c>
      <c r="U94" s="18">
        <v>0</v>
      </c>
      <c r="V94" s="18">
        <v>0</v>
      </c>
      <c r="X94" s="255"/>
      <c r="Y94" s="255"/>
      <c r="Z94" s="255"/>
      <c r="AA94" s="255"/>
      <c r="AB94" s="255"/>
      <c r="AC94" s="255"/>
      <c r="AD94" s="255"/>
      <c r="AE94" s="254"/>
      <c r="AF94" s="255" t="str">
        <f t="shared" si="134"/>
        <v/>
      </c>
      <c r="AG94" s="255" t="str">
        <f t="shared" si="135"/>
        <v/>
      </c>
      <c r="AI94" s="255"/>
      <c r="AJ94" s="255"/>
      <c r="AK94" s="255"/>
      <c r="AL94" s="255"/>
      <c r="AM94" s="255"/>
      <c r="AN94" s="255"/>
      <c r="AO94" s="255"/>
      <c r="AP94" s="254"/>
      <c r="AQ94" s="255" t="str">
        <f t="shared" si="142"/>
        <v/>
      </c>
      <c r="AR94" s="255" t="str">
        <f t="shared" si="143"/>
        <v/>
      </c>
    </row>
    <row r="95" spans="1:44" x14ac:dyDescent="0.2">
      <c r="A95" s="9">
        <v>9</v>
      </c>
      <c r="B95" s="18">
        <v>0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7">
        <v>1</v>
      </c>
      <c r="K95" s="18">
        <v>0</v>
      </c>
      <c r="L95" s="9">
        <v>9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0</v>
      </c>
      <c r="U95" s="17">
        <v>1</v>
      </c>
      <c r="V95" s="18">
        <v>0</v>
      </c>
      <c r="X95" s="255"/>
      <c r="Y95" s="255"/>
      <c r="Z95" s="255"/>
      <c r="AA95" s="255"/>
      <c r="AB95" s="255"/>
      <c r="AC95" s="255"/>
      <c r="AD95" s="255"/>
      <c r="AE95" s="255"/>
      <c r="AF95" s="254"/>
      <c r="AG95" s="255" t="str">
        <f t="shared" si="135"/>
        <v/>
      </c>
      <c r="AI95" s="255"/>
      <c r="AJ95" s="255"/>
      <c r="AK95" s="255"/>
      <c r="AL95" s="255"/>
      <c r="AM95" s="255"/>
      <c r="AN95" s="255"/>
      <c r="AO95" s="255"/>
      <c r="AP95" s="255"/>
      <c r="AQ95" s="254"/>
      <c r="AR95" s="255" t="str">
        <f t="shared" si="143"/>
        <v/>
      </c>
    </row>
    <row r="96" spans="1:44" x14ac:dyDescent="0.2">
      <c r="A96" s="9">
        <v>10</v>
      </c>
      <c r="B96" s="18">
        <v>0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7">
        <v>1</v>
      </c>
      <c r="L96" s="9">
        <v>10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0</v>
      </c>
      <c r="U96" s="18">
        <v>0</v>
      </c>
      <c r="V96" s="17">
        <v>1</v>
      </c>
      <c r="X96" s="255"/>
      <c r="Y96" s="255"/>
      <c r="Z96" s="255"/>
      <c r="AA96" s="255"/>
      <c r="AB96" s="255"/>
      <c r="AC96" s="255"/>
      <c r="AD96" s="255"/>
      <c r="AE96" s="255"/>
      <c r="AF96" s="255"/>
      <c r="AG96" s="254"/>
      <c r="AI96" s="255"/>
      <c r="AJ96" s="255"/>
      <c r="AK96" s="255"/>
      <c r="AL96" s="255"/>
      <c r="AM96" s="255"/>
      <c r="AN96" s="255"/>
      <c r="AO96" s="255"/>
      <c r="AP96" s="255"/>
      <c r="AQ96" s="255"/>
      <c r="AR96" s="254"/>
    </row>
    <row r="98" spans="1:44" ht="13.2" x14ac:dyDescent="0.25">
      <c r="A98" s="77">
        <v>14</v>
      </c>
      <c r="B98" s="382" t="str">
        <f ca="1">INDIRECT(ADDRESS(17,2,1,1,"in"&amp;TEXT(A98,"@")))</f>
        <v>Participant 14</v>
      </c>
      <c r="C98" s="382"/>
      <c r="D98" s="382"/>
      <c r="E98" s="382"/>
      <c r="F98" s="382"/>
      <c r="G98" s="382"/>
      <c r="H98" s="252">
        <f ca="1">INDIRECT(ADDRESS(17,6,1,1,"in"&amp;TEXT(A98,"@")))</f>
        <v>1</v>
      </c>
      <c r="I98" s="74"/>
      <c r="J98" s="381">
        <f ca="1">INDIRECT(ADDRESS(17,7,1,1,"in"&amp;TEXT(A98,"@")))</f>
        <v>0</v>
      </c>
      <c r="K98" s="382"/>
      <c r="L98" s="77">
        <v>15</v>
      </c>
      <c r="M98" s="382" t="str">
        <f ca="1">INDIRECT(ADDRESS(17,2,1,1,"in"&amp;TEXT(L98,"@")))</f>
        <v>Participant 15</v>
      </c>
      <c r="N98" s="382"/>
      <c r="O98" s="382"/>
      <c r="P98" s="382"/>
      <c r="Q98" s="382"/>
      <c r="R98" s="382"/>
      <c r="S98" s="252">
        <f ca="1">INDIRECT(ADDRESS(17,6,1,1,"in"&amp;TEXT(L98,"@")))</f>
        <v>1</v>
      </c>
      <c r="T98" s="74"/>
      <c r="U98" s="381">
        <f ca="1">INDIRECT(ADDRESS(17,7,1,1,"in"&amp;TEXT(L98,"@")))</f>
        <v>0</v>
      </c>
      <c r="V98" s="382"/>
      <c r="X98" s="382"/>
      <c r="Y98" s="382"/>
      <c r="Z98" s="382"/>
      <c r="AA98" s="382"/>
      <c r="AB98" s="382"/>
      <c r="AC98" s="382"/>
      <c r="AD98" s="253">
        <f>IF(A98&gt;$N$4,0,IF(H98=0,1,H98))</f>
        <v>0</v>
      </c>
      <c r="AE98" s="253"/>
      <c r="AF98" s="381"/>
      <c r="AG98" s="382"/>
      <c r="AI98" s="382"/>
      <c r="AJ98" s="382"/>
      <c r="AK98" s="382"/>
      <c r="AL98" s="382"/>
      <c r="AM98" s="382"/>
      <c r="AN98" s="382"/>
      <c r="AO98" s="253">
        <f>IF(L98&gt;$N$4,0,IF(S98=0,1,S98))</f>
        <v>0</v>
      </c>
      <c r="AP98" s="253"/>
      <c r="AQ98" s="381"/>
      <c r="AR98" s="382"/>
    </row>
    <row r="99" spans="1:44" x14ac:dyDescent="0.2">
      <c r="B99" s="10">
        <v>1</v>
      </c>
      <c r="C99" s="10">
        <v>2</v>
      </c>
      <c r="D99" s="10">
        <v>3</v>
      </c>
      <c r="E99" s="10">
        <v>4</v>
      </c>
      <c r="F99" s="10">
        <v>5</v>
      </c>
      <c r="G99" s="10">
        <v>6</v>
      </c>
      <c r="H99" s="10">
        <v>7</v>
      </c>
      <c r="I99" s="10">
        <v>8</v>
      </c>
      <c r="J99" s="9">
        <v>9</v>
      </c>
      <c r="K99" s="9">
        <v>10</v>
      </c>
      <c r="M99" s="10">
        <v>1</v>
      </c>
      <c r="N99" s="10">
        <v>2</v>
      </c>
      <c r="O99" s="10">
        <v>3</v>
      </c>
      <c r="P99" s="10">
        <v>4</v>
      </c>
      <c r="Q99" s="10">
        <v>5</v>
      </c>
      <c r="R99" s="10">
        <v>6</v>
      </c>
      <c r="S99" s="10">
        <v>7</v>
      </c>
      <c r="T99" s="10">
        <v>8</v>
      </c>
      <c r="U99" s="9">
        <v>9</v>
      </c>
      <c r="V99" s="9">
        <v>10</v>
      </c>
      <c r="X99" s="10"/>
      <c r="Y99" s="10"/>
      <c r="Z99" s="10"/>
      <c r="AA99" s="10"/>
      <c r="AB99" s="10"/>
      <c r="AC99" s="10"/>
      <c r="AD99" s="10"/>
      <c r="AE99" s="10"/>
      <c r="AI99" s="10"/>
      <c r="AJ99" s="10"/>
      <c r="AK99" s="10"/>
      <c r="AL99" s="10"/>
      <c r="AM99" s="10"/>
      <c r="AN99" s="10"/>
      <c r="AO99" s="10"/>
      <c r="AP99" s="10"/>
    </row>
    <row r="100" spans="1:44" x14ac:dyDescent="0.2">
      <c r="A100" s="9">
        <v>1</v>
      </c>
      <c r="B100" s="17">
        <f t="array" ref="B100:K109">Matrix14</f>
        <v>1</v>
      </c>
      <c r="C100" s="18">
        <v>1</v>
      </c>
      <c r="D100" s="18">
        <v>1</v>
      </c>
      <c r="E100" s="18">
        <v>1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9">
        <v>1</v>
      </c>
      <c r="M100" s="17">
        <f t="array" ref="M100:V109">Matrix15</f>
        <v>1</v>
      </c>
      <c r="N100" s="18">
        <v>1</v>
      </c>
      <c r="O100" s="18">
        <v>1</v>
      </c>
      <c r="P100" s="18">
        <v>1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X100" s="254"/>
      <c r="Y100" s="255">
        <f>IF(C100=0,"",LN(C100))</f>
        <v>0</v>
      </c>
      <c r="Z100" s="255">
        <f t="shared" ref="Z100:Z101" si="144">IF(D100=0,"",LN(D100))</f>
        <v>0</v>
      </c>
      <c r="AA100" s="255">
        <f t="shared" ref="AA100:AA102" si="145">IF(E100=0,"",LN(E100))</f>
        <v>0</v>
      </c>
      <c r="AB100" s="255" t="str">
        <f t="shared" ref="AB100:AB103" si="146">IF(F100=0,"",LN(F100))</f>
        <v/>
      </c>
      <c r="AC100" s="255" t="str">
        <f t="shared" ref="AC100:AC104" si="147">IF(G100=0,"",LN(G100))</f>
        <v/>
      </c>
      <c r="AD100" s="255" t="str">
        <f t="shared" ref="AD100:AD105" si="148">IF(H100=0,"",LN(H100))</f>
        <v/>
      </c>
      <c r="AE100" s="255" t="str">
        <f t="shared" ref="AE100:AE106" si="149">IF(I100=0,"",LN(I100))</f>
        <v/>
      </c>
      <c r="AF100" s="255" t="str">
        <f t="shared" ref="AF100:AF107" si="150">IF(J100=0,"",LN(J100))</f>
        <v/>
      </c>
      <c r="AG100" s="255" t="str">
        <f t="shared" ref="AG100:AG108" si="151">IF(K100=0,"",LN(K100))</f>
        <v/>
      </c>
      <c r="AI100" s="254"/>
      <c r="AJ100" s="255">
        <f>IF(N100=0,"",LN(N100))</f>
        <v>0</v>
      </c>
      <c r="AK100" s="255">
        <f t="shared" ref="AK100:AK101" si="152">IF(O100=0,"",LN(O100))</f>
        <v>0</v>
      </c>
      <c r="AL100" s="255">
        <f t="shared" ref="AL100:AL102" si="153">IF(P100=0,"",LN(P100))</f>
        <v>0</v>
      </c>
      <c r="AM100" s="255" t="str">
        <f t="shared" ref="AM100:AM103" si="154">IF(Q100=0,"",LN(Q100))</f>
        <v/>
      </c>
      <c r="AN100" s="255" t="str">
        <f t="shared" ref="AN100:AN104" si="155">IF(R100=0,"",LN(R100))</f>
        <v/>
      </c>
      <c r="AO100" s="255" t="str">
        <f t="shared" ref="AO100:AO105" si="156">IF(S100=0,"",LN(S100))</f>
        <v/>
      </c>
      <c r="AP100" s="255" t="str">
        <f t="shared" ref="AP100:AP106" si="157">IF(T100=0,"",LN(T100))</f>
        <v/>
      </c>
      <c r="AQ100" s="255" t="str">
        <f t="shared" ref="AQ100:AQ107" si="158">IF(U100=0,"",LN(U100))</f>
        <v/>
      </c>
      <c r="AR100" s="255" t="str">
        <f t="shared" ref="AR100:AR108" si="159">IF(V100=0,"",LN(V100))</f>
        <v/>
      </c>
    </row>
    <row r="101" spans="1:44" x14ac:dyDescent="0.2">
      <c r="A101" s="9">
        <v>2</v>
      </c>
      <c r="B101" s="18">
        <v>1</v>
      </c>
      <c r="C101" s="17">
        <v>1</v>
      </c>
      <c r="D101" s="18">
        <v>1</v>
      </c>
      <c r="E101" s="18">
        <v>1</v>
      </c>
      <c r="F101" s="18">
        <v>0</v>
      </c>
      <c r="G101" s="18">
        <v>0</v>
      </c>
      <c r="H101" s="18">
        <v>0</v>
      </c>
      <c r="I101" s="18">
        <v>0</v>
      </c>
      <c r="J101" s="18">
        <v>0</v>
      </c>
      <c r="K101" s="18">
        <v>0</v>
      </c>
      <c r="L101" s="9">
        <v>2</v>
      </c>
      <c r="M101" s="18">
        <v>1</v>
      </c>
      <c r="N101" s="17">
        <v>1</v>
      </c>
      <c r="O101" s="18">
        <v>1</v>
      </c>
      <c r="P101" s="18">
        <v>1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X101" s="255"/>
      <c r="Y101" s="254"/>
      <c r="Z101" s="255">
        <f t="shared" si="144"/>
        <v>0</v>
      </c>
      <c r="AA101" s="255">
        <f t="shared" si="145"/>
        <v>0</v>
      </c>
      <c r="AB101" s="255" t="str">
        <f t="shared" si="146"/>
        <v/>
      </c>
      <c r="AC101" s="255" t="str">
        <f t="shared" si="147"/>
        <v/>
      </c>
      <c r="AD101" s="255" t="str">
        <f t="shared" si="148"/>
        <v/>
      </c>
      <c r="AE101" s="255" t="str">
        <f t="shared" si="149"/>
        <v/>
      </c>
      <c r="AF101" s="255" t="str">
        <f t="shared" si="150"/>
        <v/>
      </c>
      <c r="AG101" s="255" t="str">
        <f t="shared" si="151"/>
        <v/>
      </c>
      <c r="AI101" s="255"/>
      <c r="AJ101" s="254"/>
      <c r="AK101" s="255">
        <f t="shared" si="152"/>
        <v>0</v>
      </c>
      <c r="AL101" s="255">
        <f t="shared" si="153"/>
        <v>0</v>
      </c>
      <c r="AM101" s="255" t="str">
        <f t="shared" si="154"/>
        <v/>
      </c>
      <c r="AN101" s="255" t="str">
        <f t="shared" si="155"/>
        <v/>
      </c>
      <c r="AO101" s="255" t="str">
        <f t="shared" si="156"/>
        <v/>
      </c>
      <c r="AP101" s="255" t="str">
        <f t="shared" si="157"/>
        <v/>
      </c>
      <c r="AQ101" s="255" t="str">
        <f t="shared" si="158"/>
        <v/>
      </c>
      <c r="AR101" s="255" t="str">
        <f t="shared" si="159"/>
        <v/>
      </c>
    </row>
    <row r="102" spans="1:44" x14ac:dyDescent="0.2">
      <c r="A102" s="9">
        <v>3</v>
      </c>
      <c r="B102" s="18">
        <v>1</v>
      </c>
      <c r="C102" s="18">
        <v>1</v>
      </c>
      <c r="D102" s="17">
        <v>1</v>
      </c>
      <c r="E102" s="18">
        <v>1</v>
      </c>
      <c r="F102" s="18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9">
        <v>3</v>
      </c>
      <c r="M102" s="18">
        <v>1</v>
      </c>
      <c r="N102" s="18">
        <v>1</v>
      </c>
      <c r="O102" s="17">
        <v>1</v>
      </c>
      <c r="P102" s="18">
        <v>1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X102" s="255"/>
      <c r="Y102" s="255"/>
      <c r="Z102" s="254"/>
      <c r="AA102" s="255">
        <f t="shared" si="145"/>
        <v>0</v>
      </c>
      <c r="AB102" s="255" t="str">
        <f t="shared" si="146"/>
        <v/>
      </c>
      <c r="AC102" s="255" t="str">
        <f t="shared" si="147"/>
        <v/>
      </c>
      <c r="AD102" s="255" t="str">
        <f t="shared" si="148"/>
        <v/>
      </c>
      <c r="AE102" s="255" t="str">
        <f t="shared" si="149"/>
        <v/>
      </c>
      <c r="AF102" s="255" t="str">
        <f t="shared" si="150"/>
        <v/>
      </c>
      <c r="AG102" s="255" t="str">
        <f t="shared" si="151"/>
        <v/>
      </c>
      <c r="AI102" s="255"/>
      <c r="AJ102" s="255"/>
      <c r="AK102" s="254"/>
      <c r="AL102" s="255">
        <f t="shared" si="153"/>
        <v>0</v>
      </c>
      <c r="AM102" s="255" t="str">
        <f t="shared" si="154"/>
        <v/>
      </c>
      <c r="AN102" s="255" t="str">
        <f t="shared" si="155"/>
        <v/>
      </c>
      <c r="AO102" s="255" t="str">
        <f t="shared" si="156"/>
        <v/>
      </c>
      <c r="AP102" s="255" t="str">
        <f t="shared" si="157"/>
        <v/>
      </c>
      <c r="AQ102" s="255" t="str">
        <f t="shared" si="158"/>
        <v/>
      </c>
      <c r="AR102" s="255" t="str">
        <f t="shared" si="159"/>
        <v/>
      </c>
    </row>
    <row r="103" spans="1:44" x14ac:dyDescent="0.2">
      <c r="A103" s="9">
        <v>4</v>
      </c>
      <c r="B103" s="18">
        <v>1</v>
      </c>
      <c r="C103" s="18">
        <v>1</v>
      </c>
      <c r="D103" s="18">
        <v>1</v>
      </c>
      <c r="E103" s="17">
        <v>1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9">
        <v>4</v>
      </c>
      <c r="M103" s="18">
        <v>1</v>
      </c>
      <c r="N103" s="18">
        <v>1</v>
      </c>
      <c r="O103" s="18">
        <v>1</v>
      </c>
      <c r="P103" s="17">
        <v>1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X103" s="255"/>
      <c r="Y103" s="255"/>
      <c r="Z103" s="255"/>
      <c r="AA103" s="254"/>
      <c r="AB103" s="255" t="str">
        <f t="shared" si="146"/>
        <v/>
      </c>
      <c r="AC103" s="255" t="str">
        <f t="shared" si="147"/>
        <v/>
      </c>
      <c r="AD103" s="255" t="str">
        <f t="shared" si="148"/>
        <v/>
      </c>
      <c r="AE103" s="255" t="str">
        <f t="shared" si="149"/>
        <v/>
      </c>
      <c r="AF103" s="255" t="str">
        <f t="shared" si="150"/>
        <v/>
      </c>
      <c r="AG103" s="255" t="str">
        <f t="shared" si="151"/>
        <v/>
      </c>
      <c r="AI103" s="255"/>
      <c r="AJ103" s="255"/>
      <c r="AK103" s="255"/>
      <c r="AL103" s="254"/>
      <c r="AM103" s="255" t="str">
        <f t="shared" si="154"/>
        <v/>
      </c>
      <c r="AN103" s="255" t="str">
        <f t="shared" si="155"/>
        <v/>
      </c>
      <c r="AO103" s="255" t="str">
        <f t="shared" si="156"/>
        <v/>
      </c>
      <c r="AP103" s="255" t="str">
        <f t="shared" si="157"/>
        <v/>
      </c>
      <c r="AQ103" s="255" t="str">
        <f t="shared" si="158"/>
        <v/>
      </c>
      <c r="AR103" s="255" t="str">
        <f t="shared" si="159"/>
        <v/>
      </c>
    </row>
    <row r="104" spans="1:44" x14ac:dyDescent="0.2">
      <c r="A104" s="9">
        <v>5</v>
      </c>
      <c r="B104" s="18">
        <v>0</v>
      </c>
      <c r="C104" s="18">
        <v>0</v>
      </c>
      <c r="D104" s="18">
        <v>0</v>
      </c>
      <c r="E104" s="18">
        <v>0</v>
      </c>
      <c r="F104" s="17">
        <v>1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9">
        <v>5</v>
      </c>
      <c r="M104" s="18">
        <v>0</v>
      </c>
      <c r="N104" s="18">
        <v>0</v>
      </c>
      <c r="O104" s="18">
        <v>0</v>
      </c>
      <c r="P104" s="18">
        <v>0</v>
      </c>
      <c r="Q104" s="17">
        <v>1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X104" s="255"/>
      <c r="Y104" s="255"/>
      <c r="Z104" s="255"/>
      <c r="AA104" s="255"/>
      <c r="AB104" s="254"/>
      <c r="AC104" s="255" t="str">
        <f t="shared" si="147"/>
        <v/>
      </c>
      <c r="AD104" s="255" t="str">
        <f t="shared" si="148"/>
        <v/>
      </c>
      <c r="AE104" s="255" t="str">
        <f t="shared" si="149"/>
        <v/>
      </c>
      <c r="AF104" s="255" t="str">
        <f t="shared" si="150"/>
        <v/>
      </c>
      <c r="AG104" s="255" t="str">
        <f t="shared" si="151"/>
        <v/>
      </c>
      <c r="AI104" s="255"/>
      <c r="AJ104" s="255"/>
      <c r="AK104" s="255"/>
      <c r="AL104" s="255"/>
      <c r="AM104" s="254"/>
      <c r="AN104" s="255" t="str">
        <f t="shared" si="155"/>
        <v/>
      </c>
      <c r="AO104" s="255" t="str">
        <f t="shared" si="156"/>
        <v/>
      </c>
      <c r="AP104" s="255" t="str">
        <f t="shared" si="157"/>
        <v/>
      </c>
      <c r="AQ104" s="255" t="str">
        <f t="shared" si="158"/>
        <v/>
      </c>
      <c r="AR104" s="255" t="str">
        <f t="shared" si="159"/>
        <v/>
      </c>
    </row>
    <row r="105" spans="1:44" x14ac:dyDescent="0.2">
      <c r="A105" s="9">
        <v>6</v>
      </c>
      <c r="B105" s="18">
        <v>0</v>
      </c>
      <c r="C105" s="18">
        <v>0</v>
      </c>
      <c r="D105" s="18">
        <v>0</v>
      </c>
      <c r="E105" s="18">
        <v>0</v>
      </c>
      <c r="F105" s="18">
        <v>0</v>
      </c>
      <c r="G105" s="17">
        <v>1</v>
      </c>
      <c r="H105" s="18">
        <v>0</v>
      </c>
      <c r="I105" s="18">
        <v>0</v>
      </c>
      <c r="J105" s="18">
        <v>0</v>
      </c>
      <c r="K105" s="18">
        <v>0</v>
      </c>
      <c r="L105" s="9">
        <v>6</v>
      </c>
      <c r="M105" s="18">
        <v>0</v>
      </c>
      <c r="N105" s="18">
        <v>0</v>
      </c>
      <c r="O105" s="18">
        <v>0</v>
      </c>
      <c r="P105" s="18">
        <v>0</v>
      </c>
      <c r="Q105" s="18">
        <v>0</v>
      </c>
      <c r="R105" s="17">
        <v>1</v>
      </c>
      <c r="S105" s="18">
        <v>0</v>
      </c>
      <c r="T105" s="18">
        <v>0</v>
      </c>
      <c r="U105" s="18">
        <v>0</v>
      </c>
      <c r="V105" s="18">
        <v>0</v>
      </c>
      <c r="X105" s="255"/>
      <c r="Y105" s="255"/>
      <c r="Z105" s="255"/>
      <c r="AA105" s="255"/>
      <c r="AB105" s="255"/>
      <c r="AC105" s="254"/>
      <c r="AD105" s="255" t="str">
        <f t="shared" si="148"/>
        <v/>
      </c>
      <c r="AE105" s="255" t="str">
        <f t="shared" si="149"/>
        <v/>
      </c>
      <c r="AF105" s="255" t="str">
        <f t="shared" si="150"/>
        <v/>
      </c>
      <c r="AG105" s="255" t="str">
        <f t="shared" si="151"/>
        <v/>
      </c>
      <c r="AI105" s="255"/>
      <c r="AJ105" s="255"/>
      <c r="AK105" s="255"/>
      <c r="AL105" s="255"/>
      <c r="AM105" s="255"/>
      <c r="AN105" s="254"/>
      <c r="AO105" s="255" t="str">
        <f t="shared" si="156"/>
        <v/>
      </c>
      <c r="AP105" s="255" t="str">
        <f t="shared" si="157"/>
        <v/>
      </c>
      <c r="AQ105" s="255" t="str">
        <f t="shared" si="158"/>
        <v/>
      </c>
      <c r="AR105" s="255" t="str">
        <f t="shared" si="159"/>
        <v/>
      </c>
    </row>
    <row r="106" spans="1:44" x14ac:dyDescent="0.2">
      <c r="A106" s="9">
        <v>7</v>
      </c>
      <c r="B106" s="18">
        <v>0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7">
        <v>1</v>
      </c>
      <c r="I106" s="18">
        <v>0</v>
      </c>
      <c r="J106" s="18">
        <v>0</v>
      </c>
      <c r="K106" s="18">
        <v>0</v>
      </c>
      <c r="L106" s="9">
        <v>7</v>
      </c>
      <c r="M106" s="18">
        <v>0</v>
      </c>
      <c r="N106" s="18">
        <v>0</v>
      </c>
      <c r="O106" s="18">
        <v>0</v>
      </c>
      <c r="P106" s="18">
        <v>0</v>
      </c>
      <c r="Q106" s="18">
        <v>0</v>
      </c>
      <c r="R106" s="18">
        <v>0</v>
      </c>
      <c r="S106" s="17">
        <v>1</v>
      </c>
      <c r="T106" s="18">
        <v>0</v>
      </c>
      <c r="U106" s="18">
        <v>0</v>
      </c>
      <c r="V106" s="18">
        <v>0</v>
      </c>
      <c r="X106" s="255"/>
      <c r="Y106" s="255"/>
      <c r="Z106" s="255"/>
      <c r="AA106" s="255"/>
      <c r="AB106" s="255"/>
      <c r="AC106" s="255"/>
      <c r="AD106" s="254"/>
      <c r="AE106" s="255" t="str">
        <f t="shared" si="149"/>
        <v/>
      </c>
      <c r="AF106" s="255" t="str">
        <f t="shared" si="150"/>
        <v/>
      </c>
      <c r="AG106" s="255" t="str">
        <f t="shared" si="151"/>
        <v/>
      </c>
      <c r="AI106" s="255"/>
      <c r="AJ106" s="255"/>
      <c r="AK106" s="255"/>
      <c r="AL106" s="255"/>
      <c r="AM106" s="255"/>
      <c r="AN106" s="255"/>
      <c r="AO106" s="254"/>
      <c r="AP106" s="255" t="str">
        <f t="shared" si="157"/>
        <v/>
      </c>
      <c r="AQ106" s="255" t="str">
        <f t="shared" si="158"/>
        <v/>
      </c>
      <c r="AR106" s="255" t="str">
        <f t="shared" si="159"/>
        <v/>
      </c>
    </row>
    <row r="107" spans="1:44" x14ac:dyDescent="0.2">
      <c r="A107" s="9">
        <v>8</v>
      </c>
      <c r="B107" s="18">
        <v>0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7">
        <v>1</v>
      </c>
      <c r="J107" s="18">
        <v>0</v>
      </c>
      <c r="K107" s="18">
        <v>0</v>
      </c>
      <c r="L107" s="9">
        <v>8</v>
      </c>
      <c r="M107" s="18">
        <v>0</v>
      </c>
      <c r="N107" s="18">
        <v>0</v>
      </c>
      <c r="O107" s="18">
        <v>0</v>
      </c>
      <c r="P107" s="18">
        <v>0</v>
      </c>
      <c r="Q107" s="18">
        <v>0</v>
      </c>
      <c r="R107" s="18">
        <v>0</v>
      </c>
      <c r="S107" s="18">
        <v>0</v>
      </c>
      <c r="T107" s="17">
        <v>1</v>
      </c>
      <c r="U107" s="18">
        <v>0</v>
      </c>
      <c r="V107" s="18">
        <v>0</v>
      </c>
      <c r="X107" s="255"/>
      <c r="Y107" s="255"/>
      <c r="Z107" s="255"/>
      <c r="AA107" s="255"/>
      <c r="AB107" s="255"/>
      <c r="AC107" s="255"/>
      <c r="AD107" s="255"/>
      <c r="AE107" s="254"/>
      <c r="AF107" s="255" t="str">
        <f t="shared" si="150"/>
        <v/>
      </c>
      <c r="AG107" s="255" t="str">
        <f t="shared" si="151"/>
        <v/>
      </c>
      <c r="AI107" s="255"/>
      <c r="AJ107" s="255"/>
      <c r="AK107" s="255"/>
      <c r="AL107" s="255"/>
      <c r="AM107" s="255"/>
      <c r="AN107" s="255"/>
      <c r="AO107" s="255"/>
      <c r="AP107" s="254"/>
      <c r="AQ107" s="255" t="str">
        <f t="shared" si="158"/>
        <v/>
      </c>
      <c r="AR107" s="255" t="str">
        <f t="shared" si="159"/>
        <v/>
      </c>
    </row>
    <row r="108" spans="1:44" x14ac:dyDescent="0.2">
      <c r="A108" s="9">
        <v>9</v>
      </c>
      <c r="B108" s="18">
        <v>0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7">
        <v>1</v>
      </c>
      <c r="K108" s="18">
        <v>0</v>
      </c>
      <c r="L108" s="9">
        <v>9</v>
      </c>
      <c r="M108" s="18">
        <v>0</v>
      </c>
      <c r="N108" s="18">
        <v>0</v>
      </c>
      <c r="O108" s="18"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7">
        <v>1</v>
      </c>
      <c r="V108" s="18">
        <v>0</v>
      </c>
      <c r="X108" s="255"/>
      <c r="Y108" s="255"/>
      <c r="Z108" s="255"/>
      <c r="AA108" s="255"/>
      <c r="AB108" s="255"/>
      <c r="AC108" s="255"/>
      <c r="AD108" s="255"/>
      <c r="AE108" s="255"/>
      <c r="AF108" s="254"/>
      <c r="AG108" s="255" t="str">
        <f t="shared" si="151"/>
        <v/>
      </c>
      <c r="AI108" s="255"/>
      <c r="AJ108" s="255"/>
      <c r="AK108" s="255"/>
      <c r="AL108" s="255"/>
      <c r="AM108" s="255"/>
      <c r="AN108" s="255"/>
      <c r="AO108" s="255"/>
      <c r="AP108" s="255"/>
      <c r="AQ108" s="254"/>
      <c r="AR108" s="255" t="str">
        <f t="shared" si="159"/>
        <v/>
      </c>
    </row>
    <row r="109" spans="1:44" x14ac:dyDescent="0.2">
      <c r="A109" s="9">
        <v>10</v>
      </c>
      <c r="B109" s="18">
        <v>0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7">
        <v>1</v>
      </c>
      <c r="L109" s="9">
        <v>10</v>
      </c>
      <c r="M109" s="18">
        <v>0</v>
      </c>
      <c r="N109" s="18">
        <v>0</v>
      </c>
      <c r="O109" s="18"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7">
        <v>1</v>
      </c>
      <c r="X109" s="255"/>
      <c r="Y109" s="255"/>
      <c r="Z109" s="255"/>
      <c r="AA109" s="255"/>
      <c r="AB109" s="255"/>
      <c r="AC109" s="255"/>
      <c r="AD109" s="255"/>
      <c r="AE109" s="255"/>
      <c r="AF109" s="255"/>
      <c r="AG109" s="254"/>
      <c r="AI109" s="255"/>
      <c r="AJ109" s="255"/>
      <c r="AK109" s="255"/>
      <c r="AL109" s="255"/>
      <c r="AM109" s="255"/>
      <c r="AN109" s="255"/>
      <c r="AO109" s="255"/>
      <c r="AP109" s="255"/>
      <c r="AQ109" s="255"/>
      <c r="AR109" s="254"/>
    </row>
    <row r="111" spans="1:44" ht="13.2" x14ac:dyDescent="0.25">
      <c r="A111" s="77">
        <v>16</v>
      </c>
      <c r="B111" s="382" t="str">
        <f ca="1">INDIRECT(ADDRESS(17,2,1,1,"in"&amp;TEXT(A111,"@")))</f>
        <v>Participant 16</v>
      </c>
      <c r="C111" s="382"/>
      <c r="D111" s="382"/>
      <c r="E111" s="382"/>
      <c r="F111" s="382"/>
      <c r="G111" s="382"/>
      <c r="H111" s="252">
        <f ca="1">INDIRECT(ADDRESS(17,6,1,1,"in"&amp;TEXT(A111,"@")))</f>
        <v>1</v>
      </c>
      <c r="I111" s="74"/>
      <c r="J111" s="381">
        <f ca="1">INDIRECT(ADDRESS(17,7,1,1,"in"&amp;TEXT(A111,"@")))</f>
        <v>0</v>
      </c>
      <c r="K111" s="382"/>
      <c r="L111" s="77">
        <v>17</v>
      </c>
      <c r="M111" s="382" t="str">
        <f ca="1">INDIRECT(ADDRESS(17,2,1,1,"in"&amp;TEXT(L111,"@")))</f>
        <v>Participant 17</v>
      </c>
      <c r="N111" s="382"/>
      <c r="O111" s="382"/>
      <c r="P111" s="382"/>
      <c r="Q111" s="382"/>
      <c r="R111" s="382"/>
      <c r="S111" s="252">
        <f ca="1">INDIRECT(ADDRESS(17,6,1,1,"in"&amp;TEXT(L111,"@")))</f>
        <v>1</v>
      </c>
      <c r="T111" s="74"/>
      <c r="U111" s="381">
        <f ca="1">INDIRECT(ADDRESS(17,7,1,1,"in"&amp;TEXT(L111,"@")))</f>
        <v>0</v>
      </c>
      <c r="V111" s="382"/>
      <c r="X111" s="382"/>
      <c r="Y111" s="382"/>
      <c r="Z111" s="382"/>
      <c r="AA111" s="382"/>
      <c r="AB111" s="382"/>
      <c r="AC111" s="382"/>
      <c r="AD111" s="253">
        <f>IF(A111&gt;$N$4,0,IF(H111=0,1,H111))</f>
        <v>0</v>
      </c>
      <c r="AE111" s="253"/>
      <c r="AF111" s="381"/>
      <c r="AG111" s="382"/>
      <c r="AI111" s="382"/>
      <c r="AJ111" s="382"/>
      <c r="AK111" s="382"/>
      <c r="AL111" s="382"/>
      <c r="AM111" s="382"/>
      <c r="AN111" s="382"/>
      <c r="AO111" s="253">
        <f>IF(L111&gt;$N$4,0,IF(S111=0,1,S111))</f>
        <v>0</v>
      </c>
      <c r="AP111" s="253"/>
      <c r="AQ111" s="381"/>
      <c r="AR111" s="382"/>
    </row>
    <row r="112" spans="1:44" x14ac:dyDescent="0.2">
      <c r="B112" s="10">
        <v>1</v>
      </c>
      <c r="C112" s="10">
        <v>2</v>
      </c>
      <c r="D112" s="10">
        <v>3</v>
      </c>
      <c r="E112" s="10">
        <v>4</v>
      </c>
      <c r="F112" s="10">
        <v>5</v>
      </c>
      <c r="G112" s="10">
        <v>6</v>
      </c>
      <c r="H112" s="10">
        <v>7</v>
      </c>
      <c r="I112" s="10">
        <v>8</v>
      </c>
      <c r="J112" s="9">
        <v>9</v>
      </c>
      <c r="K112" s="9">
        <v>10</v>
      </c>
      <c r="M112" s="10">
        <v>1</v>
      </c>
      <c r="N112" s="10">
        <v>2</v>
      </c>
      <c r="O112" s="10">
        <v>3</v>
      </c>
      <c r="P112" s="10">
        <v>4</v>
      </c>
      <c r="Q112" s="10">
        <v>5</v>
      </c>
      <c r="R112" s="10">
        <v>6</v>
      </c>
      <c r="S112" s="10">
        <v>7</v>
      </c>
      <c r="T112" s="10">
        <v>8</v>
      </c>
      <c r="U112" s="9">
        <v>9</v>
      </c>
      <c r="V112" s="9">
        <v>10</v>
      </c>
      <c r="X112" s="10"/>
      <c r="Y112" s="10"/>
      <c r="Z112" s="10"/>
      <c r="AA112" s="10"/>
      <c r="AB112" s="10"/>
      <c r="AC112" s="10"/>
      <c r="AD112" s="10"/>
      <c r="AE112" s="10"/>
      <c r="AI112" s="10"/>
      <c r="AJ112" s="10"/>
      <c r="AK112" s="10"/>
      <c r="AL112" s="10"/>
      <c r="AM112" s="10"/>
      <c r="AN112" s="10"/>
      <c r="AO112" s="10"/>
      <c r="AP112" s="10"/>
    </row>
    <row r="113" spans="1:44" x14ac:dyDescent="0.2">
      <c r="A113" s="9">
        <v>1</v>
      </c>
      <c r="B113" s="17">
        <f t="array" ref="B113:K122">Matrix16</f>
        <v>1</v>
      </c>
      <c r="C113" s="18">
        <v>1</v>
      </c>
      <c r="D113" s="18">
        <v>1</v>
      </c>
      <c r="E113" s="18">
        <v>1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9">
        <v>1</v>
      </c>
      <c r="M113" s="17">
        <f t="array" ref="M113:V122">Matrix17</f>
        <v>1</v>
      </c>
      <c r="N113" s="18">
        <v>1</v>
      </c>
      <c r="O113" s="18">
        <v>1</v>
      </c>
      <c r="P113" s="18">
        <v>1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X113" s="254"/>
      <c r="Y113" s="255">
        <f>IF(C113=0,"",LN(C113))</f>
        <v>0</v>
      </c>
      <c r="Z113" s="255">
        <f t="shared" ref="Z113:Z114" si="160">IF(D113=0,"",LN(D113))</f>
        <v>0</v>
      </c>
      <c r="AA113" s="255">
        <f t="shared" ref="AA113:AA115" si="161">IF(E113=0,"",LN(E113))</f>
        <v>0</v>
      </c>
      <c r="AB113" s="255" t="str">
        <f t="shared" ref="AB113:AB116" si="162">IF(F113=0,"",LN(F113))</f>
        <v/>
      </c>
      <c r="AC113" s="255" t="str">
        <f t="shared" ref="AC113:AC117" si="163">IF(G113=0,"",LN(G113))</f>
        <v/>
      </c>
      <c r="AD113" s="255" t="str">
        <f t="shared" ref="AD113:AD118" si="164">IF(H113=0,"",LN(H113))</f>
        <v/>
      </c>
      <c r="AE113" s="255" t="str">
        <f t="shared" ref="AE113:AE119" si="165">IF(I113=0,"",LN(I113))</f>
        <v/>
      </c>
      <c r="AF113" s="255" t="str">
        <f t="shared" ref="AF113:AF120" si="166">IF(J113=0,"",LN(J113))</f>
        <v/>
      </c>
      <c r="AG113" s="255" t="str">
        <f t="shared" ref="AG113:AG121" si="167">IF(K113=0,"",LN(K113))</f>
        <v/>
      </c>
      <c r="AI113" s="254"/>
      <c r="AJ113" s="255">
        <f>IF(N113=0,"",LN(N113))</f>
        <v>0</v>
      </c>
      <c r="AK113" s="255">
        <f t="shared" ref="AK113:AK114" si="168">IF(O113=0,"",LN(O113))</f>
        <v>0</v>
      </c>
      <c r="AL113" s="255">
        <f t="shared" ref="AL113:AL115" si="169">IF(P113=0,"",LN(P113))</f>
        <v>0</v>
      </c>
      <c r="AM113" s="255" t="str">
        <f t="shared" ref="AM113:AM116" si="170">IF(Q113=0,"",LN(Q113))</f>
        <v/>
      </c>
      <c r="AN113" s="255" t="str">
        <f t="shared" ref="AN113:AN117" si="171">IF(R113=0,"",LN(R113))</f>
        <v/>
      </c>
      <c r="AO113" s="255" t="str">
        <f t="shared" ref="AO113:AO118" si="172">IF(S113=0,"",LN(S113))</f>
        <v/>
      </c>
      <c r="AP113" s="255" t="str">
        <f t="shared" ref="AP113:AP119" si="173">IF(T113=0,"",LN(T113))</f>
        <v/>
      </c>
      <c r="AQ113" s="255" t="str">
        <f t="shared" ref="AQ113:AQ120" si="174">IF(U113=0,"",LN(U113))</f>
        <v/>
      </c>
      <c r="AR113" s="255" t="str">
        <f t="shared" ref="AR113:AR121" si="175">IF(V113=0,"",LN(V113))</f>
        <v/>
      </c>
    </row>
    <row r="114" spans="1:44" x14ac:dyDescent="0.2">
      <c r="A114" s="9">
        <v>2</v>
      </c>
      <c r="B114" s="18">
        <v>1</v>
      </c>
      <c r="C114" s="17">
        <v>1</v>
      </c>
      <c r="D114" s="18">
        <v>1</v>
      </c>
      <c r="E114" s="18">
        <v>1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9">
        <v>2</v>
      </c>
      <c r="M114" s="18">
        <v>1</v>
      </c>
      <c r="N114" s="17">
        <v>1</v>
      </c>
      <c r="O114" s="18">
        <v>1</v>
      </c>
      <c r="P114" s="18">
        <v>1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X114" s="255"/>
      <c r="Y114" s="254"/>
      <c r="Z114" s="255">
        <f t="shared" si="160"/>
        <v>0</v>
      </c>
      <c r="AA114" s="255">
        <f t="shared" si="161"/>
        <v>0</v>
      </c>
      <c r="AB114" s="255" t="str">
        <f t="shared" si="162"/>
        <v/>
      </c>
      <c r="AC114" s="255" t="str">
        <f t="shared" si="163"/>
        <v/>
      </c>
      <c r="AD114" s="255" t="str">
        <f t="shared" si="164"/>
        <v/>
      </c>
      <c r="AE114" s="255" t="str">
        <f t="shared" si="165"/>
        <v/>
      </c>
      <c r="AF114" s="255" t="str">
        <f t="shared" si="166"/>
        <v/>
      </c>
      <c r="AG114" s="255" t="str">
        <f t="shared" si="167"/>
        <v/>
      </c>
      <c r="AI114" s="255"/>
      <c r="AJ114" s="254"/>
      <c r="AK114" s="255">
        <f t="shared" si="168"/>
        <v>0</v>
      </c>
      <c r="AL114" s="255">
        <f t="shared" si="169"/>
        <v>0</v>
      </c>
      <c r="AM114" s="255" t="str">
        <f t="shared" si="170"/>
        <v/>
      </c>
      <c r="AN114" s="255" t="str">
        <f t="shared" si="171"/>
        <v/>
      </c>
      <c r="AO114" s="255" t="str">
        <f t="shared" si="172"/>
        <v/>
      </c>
      <c r="AP114" s="255" t="str">
        <f t="shared" si="173"/>
        <v/>
      </c>
      <c r="AQ114" s="255" t="str">
        <f t="shared" si="174"/>
        <v/>
      </c>
      <c r="AR114" s="255" t="str">
        <f t="shared" si="175"/>
        <v/>
      </c>
    </row>
    <row r="115" spans="1:44" x14ac:dyDescent="0.2">
      <c r="A115" s="9">
        <v>3</v>
      </c>
      <c r="B115" s="18">
        <v>1</v>
      </c>
      <c r="C115" s="18">
        <v>1</v>
      </c>
      <c r="D115" s="17">
        <v>1</v>
      </c>
      <c r="E115" s="18">
        <v>1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9">
        <v>3</v>
      </c>
      <c r="M115" s="18">
        <v>1</v>
      </c>
      <c r="N115" s="18">
        <v>1</v>
      </c>
      <c r="O115" s="17">
        <v>1</v>
      </c>
      <c r="P115" s="18">
        <v>1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X115" s="255"/>
      <c r="Y115" s="255"/>
      <c r="Z115" s="254"/>
      <c r="AA115" s="255">
        <f t="shared" si="161"/>
        <v>0</v>
      </c>
      <c r="AB115" s="255" t="str">
        <f t="shared" si="162"/>
        <v/>
      </c>
      <c r="AC115" s="255" t="str">
        <f t="shared" si="163"/>
        <v/>
      </c>
      <c r="AD115" s="255" t="str">
        <f t="shared" si="164"/>
        <v/>
      </c>
      <c r="AE115" s="255" t="str">
        <f t="shared" si="165"/>
        <v/>
      </c>
      <c r="AF115" s="255" t="str">
        <f t="shared" si="166"/>
        <v/>
      </c>
      <c r="AG115" s="255" t="str">
        <f t="shared" si="167"/>
        <v/>
      </c>
      <c r="AI115" s="255"/>
      <c r="AJ115" s="255"/>
      <c r="AK115" s="254"/>
      <c r="AL115" s="255">
        <f t="shared" si="169"/>
        <v>0</v>
      </c>
      <c r="AM115" s="255" t="str">
        <f t="shared" si="170"/>
        <v/>
      </c>
      <c r="AN115" s="255" t="str">
        <f t="shared" si="171"/>
        <v/>
      </c>
      <c r="AO115" s="255" t="str">
        <f t="shared" si="172"/>
        <v/>
      </c>
      <c r="AP115" s="255" t="str">
        <f t="shared" si="173"/>
        <v/>
      </c>
      <c r="AQ115" s="255" t="str">
        <f t="shared" si="174"/>
        <v/>
      </c>
      <c r="AR115" s="255" t="str">
        <f t="shared" si="175"/>
        <v/>
      </c>
    </row>
    <row r="116" spans="1:44" x14ac:dyDescent="0.2">
      <c r="A116" s="9">
        <v>4</v>
      </c>
      <c r="B116" s="18">
        <v>1</v>
      </c>
      <c r="C116" s="18">
        <v>1</v>
      </c>
      <c r="D116" s="18">
        <v>1</v>
      </c>
      <c r="E116" s="17">
        <v>1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9">
        <v>4</v>
      </c>
      <c r="M116" s="18">
        <v>1</v>
      </c>
      <c r="N116" s="18">
        <v>1</v>
      </c>
      <c r="O116" s="18">
        <v>1</v>
      </c>
      <c r="P116" s="17">
        <v>1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X116" s="255"/>
      <c r="Y116" s="255"/>
      <c r="Z116" s="255"/>
      <c r="AA116" s="254"/>
      <c r="AB116" s="255" t="str">
        <f t="shared" si="162"/>
        <v/>
      </c>
      <c r="AC116" s="255" t="str">
        <f t="shared" si="163"/>
        <v/>
      </c>
      <c r="AD116" s="255" t="str">
        <f t="shared" si="164"/>
        <v/>
      </c>
      <c r="AE116" s="255" t="str">
        <f t="shared" si="165"/>
        <v/>
      </c>
      <c r="AF116" s="255" t="str">
        <f t="shared" si="166"/>
        <v/>
      </c>
      <c r="AG116" s="255" t="str">
        <f t="shared" si="167"/>
        <v/>
      </c>
      <c r="AI116" s="255"/>
      <c r="AJ116" s="255"/>
      <c r="AK116" s="255"/>
      <c r="AL116" s="254"/>
      <c r="AM116" s="255" t="str">
        <f t="shared" si="170"/>
        <v/>
      </c>
      <c r="AN116" s="255" t="str">
        <f t="shared" si="171"/>
        <v/>
      </c>
      <c r="AO116" s="255" t="str">
        <f t="shared" si="172"/>
        <v/>
      </c>
      <c r="AP116" s="255" t="str">
        <f t="shared" si="173"/>
        <v/>
      </c>
      <c r="AQ116" s="255" t="str">
        <f t="shared" si="174"/>
        <v/>
      </c>
      <c r="AR116" s="255" t="str">
        <f t="shared" si="175"/>
        <v/>
      </c>
    </row>
    <row r="117" spans="1:44" x14ac:dyDescent="0.2">
      <c r="A117" s="9">
        <v>5</v>
      </c>
      <c r="B117" s="18">
        <v>0</v>
      </c>
      <c r="C117" s="18">
        <v>0</v>
      </c>
      <c r="D117" s="18">
        <v>0</v>
      </c>
      <c r="E117" s="18">
        <v>0</v>
      </c>
      <c r="F117" s="17">
        <v>1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9">
        <v>5</v>
      </c>
      <c r="M117" s="18">
        <v>0</v>
      </c>
      <c r="N117" s="18">
        <v>0</v>
      </c>
      <c r="O117" s="18">
        <v>0</v>
      </c>
      <c r="P117" s="18">
        <v>0</v>
      </c>
      <c r="Q117" s="17">
        <v>1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X117" s="255"/>
      <c r="Y117" s="255"/>
      <c r="Z117" s="255"/>
      <c r="AA117" s="255"/>
      <c r="AB117" s="254"/>
      <c r="AC117" s="255" t="str">
        <f t="shared" si="163"/>
        <v/>
      </c>
      <c r="AD117" s="255" t="str">
        <f t="shared" si="164"/>
        <v/>
      </c>
      <c r="AE117" s="255" t="str">
        <f t="shared" si="165"/>
        <v/>
      </c>
      <c r="AF117" s="255" t="str">
        <f t="shared" si="166"/>
        <v/>
      </c>
      <c r="AG117" s="255" t="str">
        <f t="shared" si="167"/>
        <v/>
      </c>
      <c r="AI117" s="255"/>
      <c r="AJ117" s="255"/>
      <c r="AK117" s="255"/>
      <c r="AL117" s="255"/>
      <c r="AM117" s="254"/>
      <c r="AN117" s="255" t="str">
        <f t="shared" si="171"/>
        <v/>
      </c>
      <c r="AO117" s="255" t="str">
        <f t="shared" si="172"/>
        <v/>
      </c>
      <c r="AP117" s="255" t="str">
        <f t="shared" si="173"/>
        <v/>
      </c>
      <c r="AQ117" s="255" t="str">
        <f t="shared" si="174"/>
        <v/>
      </c>
      <c r="AR117" s="255" t="str">
        <f t="shared" si="175"/>
        <v/>
      </c>
    </row>
    <row r="118" spans="1:44" x14ac:dyDescent="0.2">
      <c r="A118" s="9">
        <v>6</v>
      </c>
      <c r="B118" s="18">
        <v>0</v>
      </c>
      <c r="C118" s="18">
        <v>0</v>
      </c>
      <c r="D118" s="18">
        <v>0</v>
      </c>
      <c r="E118" s="18">
        <v>0</v>
      </c>
      <c r="F118" s="18">
        <v>0</v>
      </c>
      <c r="G118" s="17">
        <v>1</v>
      </c>
      <c r="H118" s="18">
        <v>0</v>
      </c>
      <c r="I118" s="18">
        <v>0</v>
      </c>
      <c r="J118" s="18">
        <v>0</v>
      </c>
      <c r="K118" s="18">
        <v>0</v>
      </c>
      <c r="L118" s="9">
        <v>6</v>
      </c>
      <c r="M118" s="18">
        <v>0</v>
      </c>
      <c r="N118" s="18">
        <v>0</v>
      </c>
      <c r="O118" s="18">
        <v>0</v>
      </c>
      <c r="P118" s="18">
        <v>0</v>
      </c>
      <c r="Q118" s="18">
        <v>0</v>
      </c>
      <c r="R118" s="17">
        <v>1</v>
      </c>
      <c r="S118" s="18">
        <v>0</v>
      </c>
      <c r="T118" s="18">
        <v>0</v>
      </c>
      <c r="U118" s="18">
        <v>0</v>
      </c>
      <c r="V118" s="18">
        <v>0</v>
      </c>
      <c r="X118" s="255"/>
      <c r="Y118" s="255"/>
      <c r="Z118" s="255"/>
      <c r="AA118" s="255"/>
      <c r="AB118" s="255"/>
      <c r="AC118" s="254"/>
      <c r="AD118" s="255" t="str">
        <f t="shared" si="164"/>
        <v/>
      </c>
      <c r="AE118" s="255" t="str">
        <f t="shared" si="165"/>
        <v/>
      </c>
      <c r="AF118" s="255" t="str">
        <f t="shared" si="166"/>
        <v/>
      </c>
      <c r="AG118" s="255" t="str">
        <f t="shared" si="167"/>
        <v/>
      </c>
      <c r="AI118" s="255"/>
      <c r="AJ118" s="255"/>
      <c r="AK118" s="255"/>
      <c r="AL118" s="255"/>
      <c r="AM118" s="255"/>
      <c r="AN118" s="254"/>
      <c r="AO118" s="255" t="str">
        <f t="shared" si="172"/>
        <v/>
      </c>
      <c r="AP118" s="255" t="str">
        <f t="shared" si="173"/>
        <v/>
      </c>
      <c r="AQ118" s="255" t="str">
        <f t="shared" si="174"/>
        <v/>
      </c>
      <c r="AR118" s="255" t="str">
        <f t="shared" si="175"/>
        <v/>
      </c>
    </row>
    <row r="119" spans="1:44" x14ac:dyDescent="0.2">
      <c r="A119" s="9">
        <v>7</v>
      </c>
      <c r="B119" s="18">
        <v>0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7">
        <v>1</v>
      </c>
      <c r="I119" s="18">
        <v>0</v>
      </c>
      <c r="J119" s="18">
        <v>0</v>
      </c>
      <c r="K119" s="18">
        <v>0</v>
      </c>
      <c r="L119" s="9">
        <v>7</v>
      </c>
      <c r="M119" s="18">
        <v>0</v>
      </c>
      <c r="N119" s="18">
        <v>0</v>
      </c>
      <c r="O119" s="18">
        <v>0</v>
      </c>
      <c r="P119" s="18">
        <v>0</v>
      </c>
      <c r="Q119" s="18">
        <v>0</v>
      </c>
      <c r="R119" s="18">
        <v>0</v>
      </c>
      <c r="S119" s="17">
        <v>1</v>
      </c>
      <c r="T119" s="18">
        <v>0</v>
      </c>
      <c r="U119" s="18">
        <v>0</v>
      </c>
      <c r="V119" s="18">
        <v>0</v>
      </c>
      <c r="X119" s="255"/>
      <c r="Y119" s="255"/>
      <c r="Z119" s="255"/>
      <c r="AA119" s="255"/>
      <c r="AB119" s="255"/>
      <c r="AC119" s="255"/>
      <c r="AD119" s="254"/>
      <c r="AE119" s="255" t="str">
        <f t="shared" si="165"/>
        <v/>
      </c>
      <c r="AF119" s="255" t="str">
        <f t="shared" si="166"/>
        <v/>
      </c>
      <c r="AG119" s="255" t="str">
        <f t="shared" si="167"/>
        <v/>
      </c>
      <c r="AI119" s="255"/>
      <c r="AJ119" s="255"/>
      <c r="AK119" s="255"/>
      <c r="AL119" s="255"/>
      <c r="AM119" s="255"/>
      <c r="AN119" s="255"/>
      <c r="AO119" s="254"/>
      <c r="AP119" s="255" t="str">
        <f t="shared" si="173"/>
        <v/>
      </c>
      <c r="AQ119" s="255" t="str">
        <f t="shared" si="174"/>
        <v/>
      </c>
      <c r="AR119" s="255" t="str">
        <f t="shared" si="175"/>
        <v/>
      </c>
    </row>
    <row r="120" spans="1:44" x14ac:dyDescent="0.2">
      <c r="A120" s="9">
        <v>8</v>
      </c>
      <c r="B120" s="18">
        <v>0</v>
      </c>
      <c r="C120" s="18">
        <v>0</v>
      </c>
      <c r="D120" s="18">
        <v>0</v>
      </c>
      <c r="E120" s="18">
        <v>0</v>
      </c>
      <c r="F120" s="18">
        <v>0</v>
      </c>
      <c r="G120" s="18">
        <v>0</v>
      </c>
      <c r="H120" s="18">
        <v>0</v>
      </c>
      <c r="I120" s="17">
        <v>1</v>
      </c>
      <c r="J120" s="18">
        <v>0</v>
      </c>
      <c r="K120" s="18">
        <v>0</v>
      </c>
      <c r="L120" s="9">
        <v>8</v>
      </c>
      <c r="M120" s="18">
        <v>0</v>
      </c>
      <c r="N120" s="18">
        <v>0</v>
      </c>
      <c r="O120" s="18">
        <v>0</v>
      </c>
      <c r="P120" s="18">
        <v>0</v>
      </c>
      <c r="Q120" s="18">
        <v>0</v>
      </c>
      <c r="R120" s="18">
        <v>0</v>
      </c>
      <c r="S120" s="18">
        <v>0</v>
      </c>
      <c r="T120" s="17">
        <v>1</v>
      </c>
      <c r="U120" s="18">
        <v>0</v>
      </c>
      <c r="V120" s="18">
        <v>0</v>
      </c>
      <c r="X120" s="255"/>
      <c r="Y120" s="255"/>
      <c r="Z120" s="255"/>
      <c r="AA120" s="255"/>
      <c r="AB120" s="255"/>
      <c r="AC120" s="255"/>
      <c r="AD120" s="255"/>
      <c r="AE120" s="254"/>
      <c r="AF120" s="255" t="str">
        <f t="shared" si="166"/>
        <v/>
      </c>
      <c r="AG120" s="255" t="str">
        <f t="shared" si="167"/>
        <v/>
      </c>
      <c r="AI120" s="255"/>
      <c r="AJ120" s="255"/>
      <c r="AK120" s="255"/>
      <c r="AL120" s="255"/>
      <c r="AM120" s="255"/>
      <c r="AN120" s="255"/>
      <c r="AO120" s="255"/>
      <c r="AP120" s="254"/>
      <c r="AQ120" s="255" t="str">
        <f t="shared" si="174"/>
        <v/>
      </c>
      <c r="AR120" s="255" t="str">
        <f t="shared" si="175"/>
        <v/>
      </c>
    </row>
    <row r="121" spans="1:44" x14ac:dyDescent="0.2">
      <c r="A121" s="9">
        <v>9</v>
      </c>
      <c r="B121" s="18">
        <v>0</v>
      </c>
      <c r="C121" s="18">
        <v>0</v>
      </c>
      <c r="D121" s="18">
        <v>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17">
        <v>1</v>
      </c>
      <c r="K121" s="18">
        <v>0</v>
      </c>
      <c r="L121" s="9">
        <v>9</v>
      </c>
      <c r="M121" s="18">
        <v>0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0</v>
      </c>
      <c r="U121" s="17">
        <v>1</v>
      </c>
      <c r="V121" s="18">
        <v>0</v>
      </c>
      <c r="X121" s="255"/>
      <c r="Y121" s="255"/>
      <c r="Z121" s="255"/>
      <c r="AA121" s="255"/>
      <c r="AB121" s="255"/>
      <c r="AC121" s="255"/>
      <c r="AD121" s="255"/>
      <c r="AE121" s="255"/>
      <c r="AF121" s="254"/>
      <c r="AG121" s="255" t="str">
        <f t="shared" si="167"/>
        <v/>
      </c>
      <c r="AI121" s="255"/>
      <c r="AJ121" s="255"/>
      <c r="AK121" s="255"/>
      <c r="AL121" s="255"/>
      <c r="AM121" s="255"/>
      <c r="AN121" s="255"/>
      <c r="AO121" s="255"/>
      <c r="AP121" s="255"/>
      <c r="AQ121" s="254"/>
      <c r="AR121" s="255" t="str">
        <f t="shared" si="175"/>
        <v/>
      </c>
    </row>
    <row r="122" spans="1:44" x14ac:dyDescent="0.2">
      <c r="A122" s="9">
        <v>10</v>
      </c>
      <c r="B122" s="18">
        <v>0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v>0</v>
      </c>
      <c r="K122" s="17">
        <v>1</v>
      </c>
      <c r="L122" s="9">
        <v>10</v>
      </c>
      <c r="M122" s="18">
        <v>0</v>
      </c>
      <c r="N122" s="18">
        <v>0</v>
      </c>
      <c r="O122" s="18">
        <v>0</v>
      </c>
      <c r="P122" s="18">
        <v>0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7">
        <v>1</v>
      </c>
      <c r="X122" s="255"/>
      <c r="Y122" s="255"/>
      <c r="Z122" s="255"/>
      <c r="AA122" s="255"/>
      <c r="AB122" s="255"/>
      <c r="AC122" s="255"/>
      <c r="AD122" s="255"/>
      <c r="AE122" s="255"/>
      <c r="AF122" s="255"/>
      <c r="AG122" s="254"/>
      <c r="AI122" s="255"/>
      <c r="AJ122" s="255"/>
      <c r="AK122" s="255"/>
      <c r="AL122" s="255"/>
      <c r="AM122" s="255"/>
      <c r="AN122" s="255"/>
      <c r="AO122" s="255"/>
      <c r="AP122" s="255"/>
      <c r="AQ122" s="255"/>
      <c r="AR122" s="254"/>
    </row>
    <row r="124" spans="1:44" ht="13.2" x14ac:dyDescent="0.25">
      <c r="A124" s="77">
        <v>18</v>
      </c>
      <c r="B124" s="382" t="str">
        <f ca="1">INDIRECT(ADDRESS(17,2,1,1,"in"&amp;TEXT(A124,"@")))</f>
        <v>Participant 18</v>
      </c>
      <c r="C124" s="382"/>
      <c r="D124" s="382"/>
      <c r="E124" s="382"/>
      <c r="F124" s="382"/>
      <c r="G124" s="382"/>
      <c r="H124" s="252">
        <f ca="1">INDIRECT(ADDRESS(17,6,1,1,"in"&amp;TEXT(A124,"@")))</f>
        <v>1</v>
      </c>
      <c r="I124" s="74"/>
      <c r="J124" s="381">
        <f ca="1">INDIRECT(ADDRESS(17,7,1,1,"in"&amp;TEXT(A124,"@")))</f>
        <v>0</v>
      </c>
      <c r="K124" s="382"/>
      <c r="L124" s="77">
        <v>19</v>
      </c>
      <c r="M124" s="382" t="str">
        <f ca="1">INDIRECT(ADDRESS(17,2,1,1,"in"&amp;TEXT(L124,"@")))</f>
        <v>Participant 19</v>
      </c>
      <c r="N124" s="382"/>
      <c r="O124" s="382"/>
      <c r="P124" s="382"/>
      <c r="Q124" s="382"/>
      <c r="R124" s="382"/>
      <c r="S124" s="252">
        <f ca="1">INDIRECT(ADDRESS(17,6,1,1,"in"&amp;TEXT(L124,"@")))</f>
        <v>1</v>
      </c>
      <c r="T124" s="74"/>
      <c r="U124" s="381">
        <f ca="1">INDIRECT(ADDRESS(17,7,1,1,"in"&amp;TEXT(L124,"@")))</f>
        <v>0</v>
      </c>
      <c r="V124" s="382"/>
      <c r="X124" s="382"/>
      <c r="Y124" s="382"/>
      <c r="Z124" s="382"/>
      <c r="AA124" s="382"/>
      <c r="AB124" s="382"/>
      <c r="AC124" s="382"/>
      <c r="AD124" s="253">
        <f>IF(A124&gt;$N$4,0,IF(H124=0,1,H124))</f>
        <v>0</v>
      </c>
      <c r="AE124" s="253"/>
      <c r="AF124" s="381"/>
      <c r="AG124" s="382"/>
      <c r="AI124" s="382"/>
      <c r="AJ124" s="382"/>
      <c r="AK124" s="382"/>
      <c r="AL124" s="382"/>
      <c r="AM124" s="382"/>
      <c r="AN124" s="382"/>
      <c r="AO124" s="253">
        <f>IF(L124&gt;$N$4,0,IF(S124=0,1,S124))</f>
        <v>0</v>
      </c>
      <c r="AP124" s="253"/>
      <c r="AQ124" s="381"/>
      <c r="AR124" s="382"/>
    </row>
    <row r="125" spans="1:44" x14ac:dyDescent="0.2">
      <c r="B125" s="10">
        <v>1</v>
      </c>
      <c r="C125" s="10">
        <v>2</v>
      </c>
      <c r="D125" s="10">
        <v>3</v>
      </c>
      <c r="E125" s="10">
        <v>4</v>
      </c>
      <c r="F125" s="10">
        <v>5</v>
      </c>
      <c r="G125" s="10">
        <v>6</v>
      </c>
      <c r="H125" s="10">
        <v>7</v>
      </c>
      <c r="I125" s="10">
        <v>8</v>
      </c>
      <c r="J125" s="9">
        <v>9</v>
      </c>
      <c r="K125" s="9">
        <v>10</v>
      </c>
      <c r="M125" s="10">
        <v>1</v>
      </c>
      <c r="N125" s="10">
        <v>2</v>
      </c>
      <c r="O125" s="10">
        <v>3</v>
      </c>
      <c r="P125" s="10">
        <v>4</v>
      </c>
      <c r="Q125" s="10">
        <v>5</v>
      </c>
      <c r="R125" s="10">
        <v>6</v>
      </c>
      <c r="S125" s="10">
        <v>7</v>
      </c>
      <c r="T125" s="10">
        <v>8</v>
      </c>
      <c r="U125" s="9">
        <v>9</v>
      </c>
      <c r="V125" s="9">
        <v>10</v>
      </c>
      <c r="X125" s="10"/>
      <c r="Y125" s="10"/>
      <c r="Z125" s="10"/>
      <c r="AA125" s="10"/>
      <c r="AB125" s="10"/>
      <c r="AC125" s="10"/>
      <c r="AD125" s="10"/>
      <c r="AE125" s="10"/>
      <c r="AI125" s="10"/>
      <c r="AJ125" s="10"/>
      <c r="AK125" s="10"/>
      <c r="AL125" s="10"/>
      <c r="AM125" s="10"/>
      <c r="AN125" s="10"/>
      <c r="AO125" s="10"/>
      <c r="AP125" s="10"/>
    </row>
    <row r="126" spans="1:44" x14ac:dyDescent="0.2">
      <c r="A126" s="9">
        <v>1</v>
      </c>
      <c r="B126" s="17">
        <f t="array" ref="B126:K135">Matrix18</f>
        <v>1</v>
      </c>
      <c r="C126" s="18">
        <v>1</v>
      </c>
      <c r="D126" s="18">
        <v>1</v>
      </c>
      <c r="E126" s="18">
        <v>1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9">
        <v>1</v>
      </c>
      <c r="M126" s="17">
        <f t="array" ref="M126:V135">Matrix19</f>
        <v>1</v>
      </c>
      <c r="N126" s="18">
        <v>1</v>
      </c>
      <c r="O126" s="18">
        <v>1</v>
      </c>
      <c r="P126" s="18">
        <v>1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X126" s="254"/>
      <c r="Y126" s="255">
        <f>IF(C126=0,"",LN(C126))</f>
        <v>0</v>
      </c>
      <c r="Z126" s="255">
        <f t="shared" ref="Z126:Z127" si="176">IF(D126=0,"",LN(D126))</f>
        <v>0</v>
      </c>
      <c r="AA126" s="255">
        <f t="shared" ref="AA126:AA128" si="177">IF(E126=0,"",LN(E126))</f>
        <v>0</v>
      </c>
      <c r="AB126" s="255" t="str">
        <f t="shared" ref="AB126:AB129" si="178">IF(F126=0,"",LN(F126))</f>
        <v/>
      </c>
      <c r="AC126" s="255" t="str">
        <f t="shared" ref="AC126:AC130" si="179">IF(G126=0,"",LN(G126))</f>
        <v/>
      </c>
      <c r="AD126" s="255" t="str">
        <f t="shared" ref="AD126:AD131" si="180">IF(H126=0,"",LN(H126))</f>
        <v/>
      </c>
      <c r="AE126" s="255" t="str">
        <f t="shared" ref="AE126:AE132" si="181">IF(I126=0,"",LN(I126))</f>
        <v/>
      </c>
      <c r="AF126" s="255" t="str">
        <f t="shared" ref="AF126:AF133" si="182">IF(J126=0,"",LN(J126))</f>
        <v/>
      </c>
      <c r="AG126" s="255" t="str">
        <f t="shared" ref="AG126:AG134" si="183">IF(K126=0,"",LN(K126))</f>
        <v/>
      </c>
      <c r="AI126" s="254"/>
      <c r="AJ126" s="255">
        <f>IF(N126=0,"",LN(N126))</f>
        <v>0</v>
      </c>
      <c r="AK126" s="255">
        <f t="shared" ref="AK126:AK127" si="184">IF(O126=0,"",LN(O126))</f>
        <v>0</v>
      </c>
      <c r="AL126" s="255">
        <f t="shared" ref="AL126:AL128" si="185">IF(P126=0,"",LN(P126))</f>
        <v>0</v>
      </c>
      <c r="AM126" s="255" t="str">
        <f t="shared" ref="AM126:AM129" si="186">IF(Q126=0,"",LN(Q126))</f>
        <v/>
      </c>
      <c r="AN126" s="255" t="str">
        <f t="shared" ref="AN126:AN130" si="187">IF(R126=0,"",LN(R126))</f>
        <v/>
      </c>
      <c r="AO126" s="255" t="str">
        <f t="shared" ref="AO126:AO131" si="188">IF(S126=0,"",LN(S126))</f>
        <v/>
      </c>
      <c r="AP126" s="255" t="str">
        <f t="shared" ref="AP126:AP132" si="189">IF(T126=0,"",LN(T126))</f>
        <v/>
      </c>
      <c r="AQ126" s="255" t="str">
        <f t="shared" ref="AQ126:AQ133" si="190">IF(U126=0,"",LN(U126))</f>
        <v/>
      </c>
      <c r="AR126" s="255" t="str">
        <f t="shared" ref="AR126:AR134" si="191">IF(V126=0,"",LN(V126))</f>
        <v/>
      </c>
    </row>
    <row r="127" spans="1:44" x14ac:dyDescent="0.2">
      <c r="A127" s="9">
        <v>2</v>
      </c>
      <c r="B127" s="18">
        <v>1</v>
      </c>
      <c r="C127" s="17">
        <v>1</v>
      </c>
      <c r="D127" s="18">
        <v>1</v>
      </c>
      <c r="E127" s="18">
        <v>1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9">
        <v>2</v>
      </c>
      <c r="M127" s="18">
        <v>1</v>
      </c>
      <c r="N127" s="17">
        <v>1</v>
      </c>
      <c r="O127" s="18">
        <v>1</v>
      </c>
      <c r="P127" s="18">
        <v>1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X127" s="255"/>
      <c r="Y127" s="254"/>
      <c r="Z127" s="255">
        <f t="shared" si="176"/>
        <v>0</v>
      </c>
      <c r="AA127" s="255">
        <f t="shared" si="177"/>
        <v>0</v>
      </c>
      <c r="AB127" s="255" t="str">
        <f t="shared" si="178"/>
        <v/>
      </c>
      <c r="AC127" s="255" t="str">
        <f t="shared" si="179"/>
        <v/>
      </c>
      <c r="AD127" s="255" t="str">
        <f t="shared" si="180"/>
        <v/>
      </c>
      <c r="AE127" s="255" t="str">
        <f t="shared" si="181"/>
        <v/>
      </c>
      <c r="AF127" s="255" t="str">
        <f t="shared" si="182"/>
        <v/>
      </c>
      <c r="AG127" s="255" t="str">
        <f t="shared" si="183"/>
        <v/>
      </c>
      <c r="AI127" s="255"/>
      <c r="AJ127" s="254"/>
      <c r="AK127" s="255">
        <f t="shared" si="184"/>
        <v>0</v>
      </c>
      <c r="AL127" s="255">
        <f t="shared" si="185"/>
        <v>0</v>
      </c>
      <c r="AM127" s="255" t="str">
        <f t="shared" si="186"/>
        <v/>
      </c>
      <c r="AN127" s="255" t="str">
        <f t="shared" si="187"/>
        <v/>
      </c>
      <c r="AO127" s="255" t="str">
        <f t="shared" si="188"/>
        <v/>
      </c>
      <c r="AP127" s="255" t="str">
        <f t="shared" si="189"/>
        <v/>
      </c>
      <c r="AQ127" s="255" t="str">
        <f t="shared" si="190"/>
        <v/>
      </c>
      <c r="AR127" s="255" t="str">
        <f t="shared" si="191"/>
        <v/>
      </c>
    </row>
    <row r="128" spans="1:44" x14ac:dyDescent="0.2">
      <c r="A128" s="9">
        <v>3</v>
      </c>
      <c r="B128" s="18">
        <v>1</v>
      </c>
      <c r="C128" s="18">
        <v>1</v>
      </c>
      <c r="D128" s="17">
        <v>1</v>
      </c>
      <c r="E128" s="18">
        <v>1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9">
        <v>3</v>
      </c>
      <c r="M128" s="18">
        <v>1</v>
      </c>
      <c r="N128" s="18">
        <v>1</v>
      </c>
      <c r="O128" s="17">
        <v>1</v>
      </c>
      <c r="P128" s="18">
        <v>1</v>
      </c>
      <c r="Q128" s="18">
        <v>0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X128" s="255"/>
      <c r="Y128" s="255"/>
      <c r="Z128" s="254"/>
      <c r="AA128" s="255">
        <f t="shared" si="177"/>
        <v>0</v>
      </c>
      <c r="AB128" s="255" t="str">
        <f t="shared" si="178"/>
        <v/>
      </c>
      <c r="AC128" s="255" t="str">
        <f t="shared" si="179"/>
        <v/>
      </c>
      <c r="AD128" s="255" t="str">
        <f t="shared" si="180"/>
        <v/>
      </c>
      <c r="AE128" s="255" t="str">
        <f t="shared" si="181"/>
        <v/>
      </c>
      <c r="AF128" s="255" t="str">
        <f t="shared" si="182"/>
        <v/>
      </c>
      <c r="AG128" s="255" t="str">
        <f t="shared" si="183"/>
        <v/>
      </c>
      <c r="AI128" s="255"/>
      <c r="AJ128" s="255"/>
      <c r="AK128" s="254"/>
      <c r="AL128" s="255">
        <f t="shared" si="185"/>
        <v>0</v>
      </c>
      <c r="AM128" s="255" t="str">
        <f t="shared" si="186"/>
        <v/>
      </c>
      <c r="AN128" s="255" t="str">
        <f t="shared" si="187"/>
        <v/>
      </c>
      <c r="AO128" s="255" t="str">
        <f t="shared" si="188"/>
        <v/>
      </c>
      <c r="AP128" s="255" t="str">
        <f t="shared" si="189"/>
        <v/>
      </c>
      <c r="AQ128" s="255" t="str">
        <f t="shared" si="190"/>
        <v/>
      </c>
      <c r="AR128" s="255" t="str">
        <f t="shared" si="191"/>
        <v/>
      </c>
    </row>
    <row r="129" spans="1:44" x14ac:dyDescent="0.2">
      <c r="A129" s="9">
        <v>4</v>
      </c>
      <c r="B129" s="18">
        <v>1</v>
      </c>
      <c r="C129" s="18">
        <v>1</v>
      </c>
      <c r="D129" s="18">
        <v>1</v>
      </c>
      <c r="E129" s="17">
        <v>1</v>
      </c>
      <c r="F129" s="18">
        <v>0</v>
      </c>
      <c r="G129" s="18">
        <v>0</v>
      </c>
      <c r="H129" s="18">
        <v>0</v>
      </c>
      <c r="I129" s="18">
        <v>0</v>
      </c>
      <c r="J129" s="18">
        <v>0</v>
      </c>
      <c r="K129" s="18">
        <v>0</v>
      </c>
      <c r="L129" s="9">
        <v>4</v>
      </c>
      <c r="M129" s="18">
        <v>1</v>
      </c>
      <c r="N129" s="18">
        <v>1</v>
      </c>
      <c r="O129" s="18">
        <v>1</v>
      </c>
      <c r="P129" s="17">
        <v>1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X129" s="255"/>
      <c r="Y129" s="255"/>
      <c r="Z129" s="255"/>
      <c r="AA129" s="254"/>
      <c r="AB129" s="255" t="str">
        <f t="shared" si="178"/>
        <v/>
      </c>
      <c r="AC129" s="255" t="str">
        <f t="shared" si="179"/>
        <v/>
      </c>
      <c r="AD129" s="255" t="str">
        <f t="shared" si="180"/>
        <v/>
      </c>
      <c r="AE129" s="255" t="str">
        <f t="shared" si="181"/>
        <v/>
      </c>
      <c r="AF129" s="255" t="str">
        <f t="shared" si="182"/>
        <v/>
      </c>
      <c r="AG129" s="255" t="str">
        <f t="shared" si="183"/>
        <v/>
      </c>
      <c r="AI129" s="255"/>
      <c r="AJ129" s="255"/>
      <c r="AK129" s="255"/>
      <c r="AL129" s="254"/>
      <c r="AM129" s="255" t="str">
        <f t="shared" si="186"/>
        <v/>
      </c>
      <c r="AN129" s="255" t="str">
        <f t="shared" si="187"/>
        <v/>
      </c>
      <c r="AO129" s="255" t="str">
        <f t="shared" si="188"/>
        <v/>
      </c>
      <c r="AP129" s="255" t="str">
        <f t="shared" si="189"/>
        <v/>
      </c>
      <c r="AQ129" s="255" t="str">
        <f t="shared" si="190"/>
        <v/>
      </c>
      <c r="AR129" s="255" t="str">
        <f t="shared" si="191"/>
        <v/>
      </c>
    </row>
    <row r="130" spans="1:44" x14ac:dyDescent="0.2">
      <c r="A130" s="9">
        <v>5</v>
      </c>
      <c r="B130" s="18">
        <v>0</v>
      </c>
      <c r="C130" s="18">
        <v>0</v>
      </c>
      <c r="D130" s="18">
        <v>0</v>
      </c>
      <c r="E130" s="18">
        <v>0</v>
      </c>
      <c r="F130" s="17">
        <v>1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9">
        <v>5</v>
      </c>
      <c r="M130" s="18">
        <v>0</v>
      </c>
      <c r="N130" s="18">
        <v>0</v>
      </c>
      <c r="O130" s="18">
        <v>0</v>
      </c>
      <c r="P130" s="18">
        <v>0</v>
      </c>
      <c r="Q130" s="17">
        <v>1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X130" s="255"/>
      <c r="Y130" s="255"/>
      <c r="Z130" s="255"/>
      <c r="AA130" s="255"/>
      <c r="AB130" s="254"/>
      <c r="AC130" s="255" t="str">
        <f t="shared" si="179"/>
        <v/>
      </c>
      <c r="AD130" s="255" t="str">
        <f t="shared" si="180"/>
        <v/>
      </c>
      <c r="AE130" s="255" t="str">
        <f t="shared" si="181"/>
        <v/>
      </c>
      <c r="AF130" s="255" t="str">
        <f t="shared" si="182"/>
        <v/>
      </c>
      <c r="AG130" s="255" t="str">
        <f t="shared" si="183"/>
        <v/>
      </c>
      <c r="AI130" s="255"/>
      <c r="AJ130" s="255"/>
      <c r="AK130" s="255"/>
      <c r="AL130" s="255"/>
      <c r="AM130" s="254"/>
      <c r="AN130" s="255" t="str">
        <f t="shared" si="187"/>
        <v/>
      </c>
      <c r="AO130" s="255" t="str">
        <f t="shared" si="188"/>
        <v/>
      </c>
      <c r="AP130" s="255" t="str">
        <f t="shared" si="189"/>
        <v/>
      </c>
      <c r="AQ130" s="255" t="str">
        <f t="shared" si="190"/>
        <v/>
      </c>
      <c r="AR130" s="255" t="str">
        <f t="shared" si="191"/>
        <v/>
      </c>
    </row>
    <row r="131" spans="1:44" x14ac:dyDescent="0.2">
      <c r="A131" s="9">
        <v>6</v>
      </c>
      <c r="B131" s="18">
        <v>0</v>
      </c>
      <c r="C131" s="18">
        <v>0</v>
      </c>
      <c r="D131" s="18">
        <v>0</v>
      </c>
      <c r="E131" s="18">
        <v>0</v>
      </c>
      <c r="F131" s="18">
        <v>0</v>
      </c>
      <c r="G131" s="17">
        <v>1</v>
      </c>
      <c r="H131" s="18">
        <v>0</v>
      </c>
      <c r="I131" s="18">
        <v>0</v>
      </c>
      <c r="J131" s="18">
        <v>0</v>
      </c>
      <c r="K131" s="18">
        <v>0</v>
      </c>
      <c r="L131" s="9">
        <v>6</v>
      </c>
      <c r="M131" s="18">
        <v>0</v>
      </c>
      <c r="N131" s="18">
        <v>0</v>
      </c>
      <c r="O131" s="18">
        <v>0</v>
      </c>
      <c r="P131" s="18">
        <v>0</v>
      </c>
      <c r="Q131" s="18">
        <v>0</v>
      </c>
      <c r="R131" s="17">
        <v>1</v>
      </c>
      <c r="S131" s="18">
        <v>0</v>
      </c>
      <c r="T131" s="18">
        <v>0</v>
      </c>
      <c r="U131" s="18">
        <v>0</v>
      </c>
      <c r="V131" s="18">
        <v>0</v>
      </c>
      <c r="X131" s="255"/>
      <c r="Y131" s="255"/>
      <c r="Z131" s="255"/>
      <c r="AA131" s="255"/>
      <c r="AB131" s="255"/>
      <c r="AC131" s="254"/>
      <c r="AD131" s="255" t="str">
        <f t="shared" si="180"/>
        <v/>
      </c>
      <c r="AE131" s="255" t="str">
        <f t="shared" si="181"/>
        <v/>
      </c>
      <c r="AF131" s="255" t="str">
        <f t="shared" si="182"/>
        <v/>
      </c>
      <c r="AG131" s="255" t="str">
        <f t="shared" si="183"/>
        <v/>
      </c>
      <c r="AI131" s="255"/>
      <c r="AJ131" s="255"/>
      <c r="AK131" s="255"/>
      <c r="AL131" s="255"/>
      <c r="AM131" s="255"/>
      <c r="AN131" s="254"/>
      <c r="AO131" s="255" t="str">
        <f t="shared" si="188"/>
        <v/>
      </c>
      <c r="AP131" s="255" t="str">
        <f t="shared" si="189"/>
        <v/>
      </c>
      <c r="AQ131" s="255" t="str">
        <f t="shared" si="190"/>
        <v/>
      </c>
      <c r="AR131" s="255" t="str">
        <f t="shared" si="191"/>
        <v/>
      </c>
    </row>
    <row r="132" spans="1:44" x14ac:dyDescent="0.2">
      <c r="A132" s="9">
        <v>7</v>
      </c>
      <c r="B132" s="18">
        <v>0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7">
        <v>1</v>
      </c>
      <c r="I132" s="18">
        <v>0</v>
      </c>
      <c r="J132" s="18">
        <v>0</v>
      </c>
      <c r="K132" s="18">
        <v>0</v>
      </c>
      <c r="L132" s="9">
        <v>7</v>
      </c>
      <c r="M132" s="18">
        <v>0</v>
      </c>
      <c r="N132" s="18">
        <v>0</v>
      </c>
      <c r="O132" s="18">
        <v>0</v>
      </c>
      <c r="P132" s="18">
        <v>0</v>
      </c>
      <c r="Q132" s="18">
        <v>0</v>
      </c>
      <c r="R132" s="18">
        <v>0</v>
      </c>
      <c r="S132" s="17">
        <v>1</v>
      </c>
      <c r="T132" s="18">
        <v>0</v>
      </c>
      <c r="U132" s="18">
        <v>0</v>
      </c>
      <c r="V132" s="18">
        <v>0</v>
      </c>
      <c r="X132" s="255"/>
      <c r="Y132" s="255"/>
      <c r="Z132" s="255"/>
      <c r="AA132" s="255"/>
      <c r="AB132" s="255"/>
      <c r="AC132" s="255"/>
      <c r="AD132" s="254"/>
      <c r="AE132" s="255" t="str">
        <f t="shared" si="181"/>
        <v/>
      </c>
      <c r="AF132" s="255" t="str">
        <f t="shared" si="182"/>
        <v/>
      </c>
      <c r="AG132" s="255" t="str">
        <f t="shared" si="183"/>
        <v/>
      </c>
      <c r="AI132" s="255"/>
      <c r="AJ132" s="255"/>
      <c r="AK132" s="255"/>
      <c r="AL132" s="255"/>
      <c r="AM132" s="255"/>
      <c r="AN132" s="255"/>
      <c r="AO132" s="254"/>
      <c r="AP132" s="255" t="str">
        <f t="shared" si="189"/>
        <v/>
      </c>
      <c r="AQ132" s="255" t="str">
        <f t="shared" si="190"/>
        <v/>
      </c>
      <c r="AR132" s="255" t="str">
        <f t="shared" si="191"/>
        <v/>
      </c>
    </row>
    <row r="133" spans="1:44" x14ac:dyDescent="0.2">
      <c r="A133" s="9">
        <v>8</v>
      </c>
      <c r="B133" s="18">
        <v>0</v>
      </c>
      <c r="C133" s="18"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7">
        <v>1</v>
      </c>
      <c r="J133" s="18">
        <v>0</v>
      </c>
      <c r="K133" s="18">
        <v>0</v>
      </c>
      <c r="L133" s="9">
        <v>8</v>
      </c>
      <c r="M133" s="18">
        <v>0</v>
      </c>
      <c r="N133" s="18">
        <v>0</v>
      </c>
      <c r="O133" s="18">
        <v>0</v>
      </c>
      <c r="P133" s="18">
        <v>0</v>
      </c>
      <c r="Q133" s="18">
        <v>0</v>
      </c>
      <c r="R133" s="18">
        <v>0</v>
      </c>
      <c r="S133" s="18">
        <v>0</v>
      </c>
      <c r="T133" s="17">
        <v>1</v>
      </c>
      <c r="U133" s="18">
        <v>0</v>
      </c>
      <c r="V133" s="18">
        <v>0</v>
      </c>
      <c r="X133" s="255"/>
      <c r="Y133" s="255"/>
      <c r="Z133" s="255"/>
      <c r="AA133" s="255"/>
      <c r="AB133" s="255"/>
      <c r="AC133" s="255"/>
      <c r="AD133" s="255"/>
      <c r="AE133" s="254"/>
      <c r="AF133" s="255" t="str">
        <f t="shared" si="182"/>
        <v/>
      </c>
      <c r="AG133" s="255" t="str">
        <f t="shared" si="183"/>
        <v/>
      </c>
      <c r="AI133" s="255"/>
      <c r="AJ133" s="255"/>
      <c r="AK133" s="255"/>
      <c r="AL133" s="255"/>
      <c r="AM133" s="255"/>
      <c r="AN133" s="255"/>
      <c r="AO133" s="255"/>
      <c r="AP133" s="254"/>
      <c r="AQ133" s="255" t="str">
        <f t="shared" si="190"/>
        <v/>
      </c>
      <c r="AR133" s="255" t="str">
        <f t="shared" si="191"/>
        <v/>
      </c>
    </row>
    <row r="134" spans="1:44" x14ac:dyDescent="0.2">
      <c r="A134" s="9">
        <v>9</v>
      </c>
      <c r="B134" s="18">
        <v>0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7">
        <v>1</v>
      </c>
      <c r="K134" s="18">
        <v>0</v>
      </c>
      <c r="L134" s="9">
        <v>9</v>
      </c>
      <c r="M134" s="18">
        <v>0</v>
      </c>
      <c r="N134" s="18">
        <v>0</v>
      </c>
      <c r="O134" s="18">
        <v>0</v>
      </c>
      <c r="P134" s="18">
        <v>0</v>
      </c>
      <c r="Q134" s="18">
        <v>0</v>
      </c>
      <c r="R134" s="18">
        <v>0</v>
      </c>
      <c r="S134" s="18">
        <v>0</v>
      </c>
      <c r="T134" s="18">
        <v>0</v>
      </c>
      <c r="U134" s="17">
        <v>1</v>
      </c>
      <c r="V134" s="18">
        <v>0</v>
      </c>
      <c r="X134" s="255"/>
      <c r="Y134" s="255"/>
      <c r="Z134" s="255"/>
      <c r="AA134" s="255"/>
      <c r="AB134" s="255"/>
      <c r="AC134" s="255"/>
      <c r="AD134" s="255"/>
      <c r="AE134" s="255"/>
      <c r="AF134" s="254"/>
      <c r="AG134" s="255" t="str">
        <f t="shared" si="183"/>
        <v/>
      </c>
      <c r="AI134" s="255"/>
      <c r="AJ134" s="255"/>
      <c r="AK134" s="255"/>
      <c r="AL134" s="255"/>
      <c r="AM134" s="255"/>
      <c r="AN134" s="255"/>
      <c r="AO134" s="255"/>
      <c r="AP134" s="255"/>
      <c r="AQ134" s="254"/>
      <c r="AR134" s="255" t="str">
        <f t="shared" si="191"/>
        <v/>
      </c>
    </row>
    <row r="135" spans="1:44" x14ac:dyDescent="0.2">
      <c r="A135" s="9">
        <v>10</v>
      </c>
      <c r="B135" s="18">
        <v>0</v>
      </c>
      <c r="C135" s="18">
        <v>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v>0</v>
      </c>
      <c r="K135" s="17">
        <v>1</v>
      </c>
      <c r="L135" s="9">
        <v>10</v>
      </c>
      <c r="M135" s="18">
        <v>0</v>
      </c>
      <c r="N135" s="18">
        <v>0</v>
      </c>
      <c r="O135" s="18">
        <v>0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18">
        <v>0</v>
      </c>
      <c r="V135" s="17">
        <v>1</v>
      </c>
      <c r="X135" s="255"/>
      <c r="Y135" s="255"/>
      <c r="Z135" s="255"/>
      <c r="AA135" s="255"/>
      <c r="AB135" s="255"/>
      <c r="AC135" s="255"/>
      <c r="AD135" s="255"/>
      <c r="AE135" s="255"/>
      <c r="AF135" s="255"/>
      <c r="AG135" s="254"/>
      <c r="AI135" s="255"/>
      <c r="AJ135" s="255"/>
      <c r="AK135" s="255"/>
      <c r="AL135" s="255"/>
      <c r="AM135" s="255"/>
      <c r="AN135" s="255"/>
      <c r="AO135" s="255"/>
      <c r="AP135" s="255"/>
      <c r="AQ135" s="255"/>
      <c r="AR135" s="254"/>
    </row>
    <row r="137" spans="1:44" ht="13.2" x14ac:dyDescent="0.25">
      <c r="A137" s="77">
        <v>20</v>
      </c>
      <c r="B137" s="382" t="str">
        <f ca="1">INDIRECT(ADDRESS(17,2,1,1,"in"&amp;TEXT(A137,"@")))</f>
        <v>Participant 20</v>
      </c>
      <c r="C137" s="382"/>
      <c r="D137" s="382"/>
      <c r="E137" s="382"/>
      <c r="F137" s="382"/>
      <c r="G137" s="382"/>
      <c r="H137" s="252">
        <f ca="1">INDIRECT(ADDRESS(17,6,1,1,"in"&amp;TEXT(A137,"@")))</f>
        <v>1</v>
      </c>
      <c r="I137" s="74"/>
      <c r="J137" s="381">
        <f ca="1">INDIRECT(ADDRESS(17,7,1,1,"in"&amp;TEXT(A137,"@")))</f>
        <v>0</v>
      </c>
      <c r="K137" s="382"/>
      <c r="X137" s="382"/>
      <c r="Y137" s="382"/>
      <c r="Z137" s="382"/>
      <c r="AA137" s="382"/>
      <c r="AB137" s="382"/>
      <c r="AC137" s="382"/>
      <c r="AD137" s="253">
        <f>IF(A137&gt;$N$4,0,IF(H137=0,1,H137))</f>
        <v>0</v>
      </c>
      <c r="AE137" s="253"/>
      <c r="AF137" s="381"/>
      <c r="AG137" s="382"/>
    </row>
    <row r="138" spans="1:44" x14ac:dyDescent="0.2">
      <c r="B138" s="10">
        <v>1</v>
      </c>
      <c r="C138" s="10">
        <v>2</v>
      </c>
      <c r="D138" s="10">
        <v>3</v>
      </c>
      <c r="E138" s="10">
        <v>4</v>
      </c>
      <c r="F138" s="10">
        <v>5</v>
      </c>
      <c r="G138" s="10">
        <v>6</v>
      </c>
      <c r="H138" s="10">
        <v>7</v>
      </c>
      <c r="I138" s="10">
        <v>8</v>
      </c>
      <c r="J138" s="9">
        <v>9</v>
      </c>
      <c r="K138" s="9">
        <v>10</v>
      </c>
      <c r="X138" s="10"/>
      <c r="Y138" s="10"/>
      <c r="Z138" s="10"/>
      <c r="AA138" s="10"/>
      <c r="AB138" s="10"/>
      <c r="AC138" s="10"/>
      <c r="AD138" s="10"/>
      <c r="AE138" s="10"/>
    </row>
    <row r="139" spans="1:44" x14ac:dyDescent="0.2">
      <c r="A139" s="9">
        <v>1</v>
      </c>
      <c r="B139" s="17">
        <f t="array" ref="B139:K148">Matrix20</f>
        <v>1</v>
      </c>
      <c r="C139" s="18">
        <v>1</v>
      </c>
      <c r="D139" s="18">
        <v>1</v>
      </c>
      <c r="E139" s="18">
        <v>1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X139" s="254"/>
      <c r="Y139" s="255">
        <f>IF(C139=0,"",LN(C139))</f>
        <v>0</v>
      </c>
      <c r="Z139" s="255">
        <f t="shared" ref="Z139:Z140" si="192">IF(D139=0,"",LN(D139))</f>
        <v>0</v>
      </c>
      <c r="AA139" s="255">
        <f t="shared" ref="AA139:AA141" si="193">IF(E139=0,"",LN(E139))</f>
        <v>0</v>
      </c>
      <c r="AB139" s="255" t="str">
        <f t="shared" ref="AB139:AB142" si="194">IF(F139=0,"",LN(F139))</f>
        <v/>
      </c>
      <c r="AC139" s="255" t="str">
        <f t="shared" ref="AC139:AC143" si="195">IF(G139=0,"",LN(G139))</f>
        <v/>
      </c>
      <c r="AD139" s="255" t="str">
        <f t="shared" ref="AD139:AD144" si="196">IF(H139=0,"",LN(H139))</f>
        <v/>
      </c>
      <c r="AE139" s="255" t="str">
        <f t="shared" ref="AE139:AE145" si="197">IF(I139=0,"",LN(I139))</f>
        <v/>
      </c>
      <c r="AF139" s="255" t="str">
        <f t="shared" ref="AF139:AF146" si="198">IF(J139=0,"",LN(J139))</f>
        <v/>
      </c>
      <c r="AG139" s="255" t="str">
        <f t="shared" ref="AG139:AG147" si="199">IF(K139=0,"",LN(K139))</f>
        <v/>
      </c>
    </row>
    <row r="140" spans="1:44" x14ac:dyDescent="0.2">
      <c r="A140" s="9">
        <v>2</v>
      </c>
      <c r="B140" s="18">
        <v>1</v>
      </c>
      <c r="C140" s="17">
        <v>1</v>
      </c>
      <c r="D140" s="18">
        <v>1</v>
      </c>
      <c r="E140" s="18">
        <v>1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X140" s="255"/>
      <c r="Y140" s="254"/>
      <c r="Z140" s="255">
        <f t="shared" si="192"/>
        <v>0</v>
      </c>
      <c r="AA140" s="255">
        <f t="shared" si="193"/>
        <v>0</v>
      </c>
      <c r="AB140" s="255" t="str">
        <f t="shared" si="194"/>
        <v/>
      </c>
      <c r="AC140" s="255" t="str">
        <f t="shared" si="195"/>
        <v/>
      </c>
      <c r="AD140" s="255" t="str">
        <f t="shared" si="196"/>
        <v/>
      </c>
      <c r="AE140" s="255" t="str">
        <f t="shared" si="197"/>
        <v/>
      </c>
      <c r="AF140" s="255" t="str">
        <f t="shared" si="198"/>
        <v/>
      </c>
      <c r="AG140" s="255" t="str">
        <f t="shared" si="199"/>
        <v/>
      </c>
    </row>
    <row r="141" spans="1:44" x14ac:dyDescent="0.2">
      <c r="A141" s="9">
        <v>3</v>
      </c>
      <c r="B141" s="18">
        <v>1</v>
      </c>
      <c r="C141" s="18">
        <v>1</v>
      </c>
      <c r="D141" s="17">
        <v>1</v>
      </c>
      <c r="E141" s="18">
        <v>1</v>
      </c>
      <c r="F141" s="18">
        <v>0</v>
      </c>
      <c r="G141" s="18">
        <v>0</v>
      </c>
      <c r="H141" s="18">
        <v>0</v>
      </c>
      <c r="I141" s="18">
        <v>0</v>
      </c>
      <c r="J141" s="18">
        <v>0</v>
      </c>
      <c r="K141" s="18">
        <v>0</v>
      </c>
      <c r="X141" s="255"/>
      <c r="Y141" s="255"/>
      <c r="Z141" s="254"/>
      <c r="AA141" s="255">
        <f t="shared" si="193"/>
        <v>0</v>
      </c>
      <c r="AB141" s="255" t="str">
        <f t="shared" si="194"/>
        <v/>
      </c>
      <c r="AC141" s="255" t="str">
        <f t="shared" si="195"/>
        <v/>
      </c>
      <c r="AD141" s="255" t="str">
        <f t="shared" si="196"/>
        <v/>
      </c>
      <c r="AE141" s="255" t="str">
        <f t="shared" si="197"/>
        <v/>
      </c>
      <c r="AF141" s="255" t="str">
        <f t="shared" si="198"/>
        <v/>
      </c>
      <c r="AG141" s="255" t="str">
        <f t="shared" si="199"/>
        <v/>
      </c>
    </row>
    <row r="142" spans="1:44" x14ac:dyDescent="0.2">
      <c r="A142" s="9">
        <v>4</v>
      </c>
      <c r="B142" s="18">
        <v>1</v>
      </c>
      <c r="C142" s="18">
        <v>1</v>
      </c>
      <c r="D142" s="18">
        <v>1</v>
      </c>
      <c r="E142" s="17">
        <v>1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X142" s="255"/>
      <c r="Y142" s="255"/>
      <c r="Z142" s="255"/>
      <c r="AA142" s="254"/>
      <c r="AB142" s="255" t="str">
        <f t="shared" si="194"/>
        <v/>
      </c>
      <c r="AC142" s="255" t="str">
        <f t="shared" si="195"/>
        <v/>
      </c>
      <c r="AD142" s="255" t="str">
        <f t="shared" si="196"/>
        <v/>
      </c>
      <c r="AE142" s="255" t="str">
        <f t="shared" si="197"/>
        <v/>
      </c>
      <c r="AF142" s="255" t="str">
        <f t="shared" si="198"/>
        <v/>
      </c>
      <c r="AG142" s="255" t="str">
        <f t="shared" si="199"/>
        <v/>
      </c>
    </row>
    <row r="143" spans="1:44" x14ac:dyDescent="0.2">
      <c r="A143" s="9">
        <v>5</v>
      </c>
      <c r="B143" s="18">
        <v>0</v>
      </c>
      <c r="C143" s="18">
        <v>0</v>
      </c>
      <c r="D143" s="18">
        <v>0</v>
      </c>
      <c r="E143" s="18">
        <v>0</v>
      </c>
      <c r="F143" s="17">
        <v>1</v>
      </c>
      <c r="G143" s="18">
        <v>0</v>
      </c>
      <c r="H143" s="18">
        <v>0</v>
      </c>
      <c r="I143" s="18">
        <v>0</v>
      </c>
      <c r="J143" s="18">
        <v>0</v>
      </c>
      <c r="K143" s="18">
        <v>0</v>
      </c>
      <c r="X143" s="255"/>
      <c r="Y143" s="255"/>
      <c r="Z143" s="255"/>
      <c r="AA143" s="255"/>
      <c r="AB143" s="254"/>
      <c r="AC143" s="255" t="str">
        <f t="shared" si="195"/>
        <v/>
      </c>
      <c r="AD143" s="255" t="str">
        <f t="shared" si="196"/>
        <v/>
      </c>
      <c r="AE143" s="255" t="str">
        <f t="shared" si="197"/>
        <v/>
      </c>
      <c r="AF143" s="255" t="str">
        <f t="shared" si="198"/>
        <v/>
      </c>
      <c r="AG143" s="255" t="str">
        <f t="shared" si="199"/>
        <v/>
      </c>
    </row>
    <row r="144" spans="1:44" x14ac:dyDescent="0.2">
      <c r="A144" s="9">
        <v>6</v>
      </c>
      <c r="B144" s="18">
        <v>0</v>
      </c>
      <c r="C144" s="18">
        <v>0</v>
      </c>
      <c r="D144" s="18">
        <v>0</v>
      </c>
      <c r="E144" s="18">
        <v>0</v>
      </c>
      <c r="F144" s="18">
        <v>0</v>
      </c>
      <c r="G144" s="17">
        <v>1</v>
      </c>
      <c r="H144" s="18">
        <v>0</v>
      </c>
      <c r="I144" s="18">
        <v>0</v>
      </c>
      <c r="J144" s="18">
        <v>0</v>
      </c>
      <c r="K144" s="18">
        <v>0</v>
      </c>
      <c r="X144" s="255"/>
      <c r="Y144" s="255"/>
      <c r="Z144" s="255"/>
      <c r="AA144" s="255"/>
      <c r="AB144" s="255"/>
      <c r="AC144" s="254"/>
      <c r="AD144" s="255" t="str">
        <f t="shared" si="196"/>
        <v/>
      </c>
      <c r="AE144" s="255" t="str">
        <f t="shared" si="197"/>
        <v/>
      </c>
      <c r="AF144" s="255" t="str">
        <f t="shared" si="198"/>
        <v/>
      </c>
      <c r="AG144" s="255" t="str">
        <f t="shared" si="199"/>
        <v/>
      </c>
    </row>
    <row r="145" spans="1:33" x14ac:dyDescent="0.2">
      <c r="A145" s="9">
        <v>7</v>
      </c>
      <c r="B145" s="18">
        <v>0</v>
      </c>
      <c r="C145" s="18">
        <v>0</v>
      </c>
      <c r="D145" s="18">
        <v>0</v>
      </c>
      <c r="E145" s="18">
        <v>0</v>
      </c>
      <c r="F145" s="18">
        <v>0</v>
      </c>
      <c r="G145" s="18">
        <v>0</v>
      </c>
      <c r="H145" s="17">
        <v>1</v>
      </c>
      <c r="I145" s="18">
        <v>0</v>
      </c>
      <c r="J145" s="18">
        <v>0</v>
      </c>
      <c r="K145" s="18">
        <v>0</v>
      </c>
      <c r="X145" s="255"/>
      <c r="Y145" s="255"/>
      <c r="Z145" s="255"/>
      <c r="AA145" s="255"/>
      <c r="AB145" s="255"/>
      <c r="AC145" s="255"/>
      <c r="AD145" s="254"/>
      <c r="AE145" s="255" t="str">
        <f t="shared" si="197"/>
        <v/>
      </c>
      <c r="AF145" s="255" t="str">
        <f t="shared" si="198"/>
        <v/>
      </c>
      <c r="AG145" s="255" t="str">
        <f t="shared" si="199"/>
        <v/>
      </c>
    </row>
    <row r="146" spans="1:33" x14ac:dyDescent="0.2">
      <c r="A146" s="9">
        <v>8</v>
      </c>
      <c r="B146" s="18">
        <v>0</v>
      </c>
      <c r="C146" s="18">
        <v>0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7">
        <v>1</v>
      </c>
      <c r="J146" s="18">
        <v>0</v>
      </c>
      <c r="K146" s="18">
        <v>0</v>
      </c>
      <c r="X146" s="255"/>
      <c r="Y146" s="255"/>
      <c r="Z146" s="255"/>
      <c r="AA146" s="255"/>
      <c r="AB146" s="255"/>
      <c r="AC146" s="255"/>
      <c r="AD146" s="255"/>
      <c r="AE146" s="254"/>
      <c r="AF146" s="255" t="str">
        <f t="shared" si="198"/>
        <v/>
      </c>
      <c r="AG146" s="255" t="str">
        <f t="shared" si="199"/>
        <v/>
      </c>
    </row>
    <row r="147" spans="1:33" x14ac:dyDescent="0.2">
      <c r="A147" s="9">
        <v>9</v>
      </c>
      <c r="B147" s="18">
        <v>0</v>
      </c>
      <c r="C147" s="18">
        <v>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7">
        <v>1</v>
      </c>
      <c r="K147" s="18">
        <v>0</v>
      </c>
      <c r="X147" s="255"/>
      <c r="Y147" s="255"/>
      <c r="Z147" s="255"/>
      <c r="AA147" s="255"/>
      <c r="AB147" s="255"/>
      <c r="AC147" s="255"/>
      <c r="AD147" s="255"/>
      <c r="AE147" s="255"/>
      <c r="AF147" s="254"/>
      <c r="AG147" s="255" t="str">
        <f t="shared" si="199"/>
        <v/>
      </c>
    </row>
    <row r="148" spans="1:33" x14ac:dyDescent="0.2">
      <c r="A148" s="9">
        <v>10</v>
      </c>
      <c r="B148" s="18">
        <v>0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7">
        <v>1</v>
      </c>
      <c r="X148" s="255"/>
      <c r="Y148" s="255"/>
      <c r="Z148" s="255"/>
      <c r="AA148" s="255"/>
      <c r="AB148" s="255"/>
      <c r="AC148" s="255"/>
      <c r="AD148" s="255"/>
      <c r="AE148" s="255"/>
      <c r="AF148" s="255"/>
      <c r="AG148" s="254"/>
    </row>
  </sheetData>
  <mergeCells count="81">
    <mergeCell ref="X137:AC137"/>
    <mergeCell ref="AF137:AG137"/>
    <mergeCell ref="X111:AC111"/>
    <mergeCell ref="AF111:AG111"/>
    <mergeCell ref="AI111:AN111"/>
    <mergeCell ref="AQ111:AR111"/>
    <mergeCell ref="X124:AC124"/>
    <mergeCell ref="AF124:AG124"/>
    <mergeCell ref="AI124:AN124"/>
    <mergeCell ref="AQ124:AR124"/>
    <mergeCell ref="X85:AC85"/>
    <mergeCell ref="AF85:AG85"/>
    <mergeCell ref="AI85:AN85"/>
    <mergeCell ref="AQ85:AR85"/>
    <mergeCell ref="X98:AC98"/>
    <mergeCell ref="AF98:AG98"/>
    <mergeCell ref="AI98:AN98"/>
    <mergeCell ref="AQ98:AR98"/>
    <mergeCell ref="B124:G124"/>
    <mergeCell ref="J124:K124"/>
    <mergeCell ref="M124:R124"/>
    <mergeCell ref="U124:V124"/>
    <mergeCell ref="B137:G137"/>
    <mergeCell ref="J137:K137"/>
    <mergeCell ref="B98:G98"/>
    <mergeCell ref="J98:K98"/>
    <mergeCell ref="M98:R98"/>
    <mergeCell ref="U98:V98"/>
    <mergeCell ref="B111:G111"/>
    <mergeCell ref="J111:K111"/>
    <mergeCell ref="M111:R111"/>
    <mergeCell ref="U111:V111"/>
    <mergeCell ref="B85:G85"/>
    <mergeCell ref="J85:K85"/>
    <mergeCell ref="M85:R85"/>
    <mergeCell ref="U85:V85"/>
    <mergeCell ref="B72:G72"/>
    <mergeCell ref="J72:K72"/>
    <mergeCell ref="M72:R72"/>
    <mergeCell ref="X72:AC72"/>
    <mergeCell ref="AF72:AG72"/>
    <mergeCell ref="AI72:AN72"/>
    <mergeCell ref="AQ72:AR72"/>
    <mergeCell ref="U72:V72"/>
    <mergeCell ref="AQ46:AR46"/>
    <mergeCell ref="X59:AC59"/>
    <mergeCell ref="AF59:AG59"/>
    <mergeCell ref="AI59:AN59"/>
    <mergeCell ref="AQ59:AR59"/>
    <mergeCell ref="M33:R33"/>
    <mergeCell ref="M20:R20"/>
    <mergeCell ref="J59:K59"/>
    <mergeCell ref="AI7:AN7"/>
    <mergeCell ref="AQ7:AR7"/>
    <mergeCell ref="X20:AC20"/>
    <mergeCell ref="AF20:AG20"/>
    <mergeCell ref="AI20:AN20"/>
    <mergeCell ref="AQ20:AR20"/>
    <mergeCell ref="X33:AC33"/>
    <mergeCell ref="AF33:AG33"/>
    <mergeCell ref="AI33:AN33"/>
    <mergeCell ref="AQ33:AR33"/>
    <mergeCell ref="X46:AC46"/>
    <mergeCell ref="AF46:AG46"/>
    <mergeCell ref="AI46:AN46"/>
    <mergeCell ref="U59:V59"/>
    <mergeCell ref="M46:R46"/>
    <mergeCell ref="U7:V7"/>
    <mergeCell ref="U20:V20"/>
    <mergeCell ref="B20:G20"/>
    <mergeCell ref="J33:K33"/>
    <mergeCell ref="U33:V33"/>
    <mergeCell ref="U46:V46"/>
    <mergeCell ref="B46:G46"/>
    <mergeCell ref="B7:I7"/>
    <mergeCell ref="M7:R7"/>
    <mergeCell ref="J20:K20"/>
    <mergeCell ref="B59:G59"/>
    <mergeCell ref="M59:R59"/>
    <mergeCell ref="J46:K46"/>
    <mergeCell ref="B33:G33"/>
  </mergeCells>
  <phoneticPr fontId="3" type="noConversion"/>
  <conditionalFormatting sqref="C9:K9 N9:T9 U9:V16 D10:K10 M10 O10:T10 B10:B18 E11:K11 M11:N11 P11:T11 C11:C18 F12:K12 M12:O12 Q12:T12 D12:D18 G13:K13 M13:P13 R13:T13 E13:E18 H14:K14 M14:Q14 S14:T14 F14:F18 I15:K15 M15:R15 T15 G15:G18 J16:K16 M16:S16 H16:H18 K17 V17 I17:I18 M17:T18 J18 U18 C22:K22 J22:K29 B23 D23:K23 B24:C24 E24:K24 B25:D25 F25:K25 D25:D29 B26:E26 G26:K26 E26:E29 B27:F27 H27:K27 F27:F29 B28:G28 I28:K28 G28:G29 B29:H29 K30 B30:I31 J31">
    <cfRule type="cellIs" dxfId="18" priority="72" operator="notEqual">
      <formula>0</formula>
    </cfRule>
  </conditionalFormatting>
  <conditionalFormatting sqref="C35:K35 B36 D36:K36 B37:C37 E37:K37 B38:D38 F38:K38 B39:E39 G39:K39 B40:F40 H40:K40 B41:G41 I41:K41 B42:H42 J42:K42 K43 B43:I44 J44">
    <cfRule type="cellIs" dxfId="17" priority="26" operator="notEqual">
      <formula>0</formula>
    </cfRule>
  </conditionalFormatting>
  <conditionalFormatting sqref="C48:K48 B49 D49:K49 B50:C50 E50:K50 B51:D51 F51:K51 B52:E52 G52:K52 B53:F53 H53:K53 B54:G54 I54:K54 B55:H55 J55:K55 K56 B56:I57 J57">
    <cfRule type="cellIs" dxfId="16" priority="24" operator="notEqual">
      <formula>0</formula>
    </cfRule>
  </conditionalFormatting>
  <conditionalFormatting sqref="C61:K61 B62 D62:K62 B63:C63 E63:K63 B64:D64 F64:K64 B65:E65 G65:K65 B66:F66 H66:K66 B67:G67 I67:K67 B68:H68 J68:K68 K69 B69:I70 J70">
    <cfRule type="cellIs" dxfId="15" priority="22" operator="notEqual">
      <formula>0</formula>
    </cfRule>
  </conditionalFormatting>
  <conditionalFormatting sqref="C74:K74 B75 D75:K75 B76:C76 E76:K76 B77:D77 F77:K77 B78:E78 G78:K78 B79:F79 H79:K79 B80:G80 I80:K80 B81:H81 J81:K81 K82 B82:I83 J83">
    <cfRule type="cellIs" dxfId="14" priority="20" operator="notEqual">
      <formula>0</formula>
    </cfRule>
  </conditionalFormatting>
  <conditionalFormatting sqref="C87:K87 B88 D88:K88 B89:C89 E89:K89 B90:D90 F90:K90 B91:E91 G91:K91 B92:F92 H92:K92 B93:G93 I93:K93 B94:H94 J94:K94 K95 B95:I96 J96">
    <cfRule type="cellIs" dxfId="13" priority="9" operator="notEqual">
      <formula>0</formula>
    </cfRule>
  </conditionalFormatting>
  <conditionalFormatting sqref="C100:K100 B101 D101:K101 B102:C102 E102:K102 B103:D103 F103:K103 B104:E104 G104:K104 B105:F105 H105:K105 B106:G106 I106:K106 B107:H107 J107:K107 K108 B108:I109 J109">
    <cfRule type="cellIs" dxfId="12" priority="7" operator="notEqual">
      <formula>0</formula>
    </cfRule>
  </conditionalFormatting>
  <conditionalFormatting sqref="C113:K113 B114 D114:K114 B115:C115 E115:K115 B116:D116 F116:K116 B117:E117 G117:K117 B118:F118 H118:K118 B119:G119 I119:K119 B120:H120 J120:K120 K121 B121:I122 J122">
    <cfRule type="cellIs" dxfId="11" priority="5" operator="notEqual">
      <formula>0</formula>
    </cfRule>
  </conditionalFormatting>
  <conditionalFormatting sqref="C126:K126 B127 D127:K127 B128:C128 E128:K128 B129:D129 F129:K129 B130:E130 G130:K130 B131:F131 H131:K131 B132:G132 I132:K132 B133:H133 J133:K133 K134 B134:I135 J135">
    <cfRule type="cellIs" dxfId="10" priority="3" operator="notEqual">
      <formula>0</formula>
    </cfRule>
  </conditionalFormatting>
  <conditionalFormatting sqref="C139:K139 B140 D140:K140 B141:C141 E141:K141 B142:D142 F142:K142 B143:E143 G143:K143 B144:F144 H144:K144 B145:G145 I145:K145 B146:H146 J146:K146 K147 B147:I148 J148">
    <cfRule type="cellIs" dxfId="9" priority="1" operator="notEqual">
      <formula>0</formula>
    </cfRule>
  </conditionalFormatting>
  <conditionalFormatting sqref="N22:V22 M23 O23:V23 M24:N24 P24:V24 M25:O25 Q25:V25 M26:P26 R26:V26 M27:Q27 S27:V27 M28:R28 T28:V28 M29:S29 U29:V29 V30 M30:T31 U31">
    <cfRule type="cellIs" dxfId="8" priority="34" operator="notEqual">
      <formula>0</formula>
    </cfRule>
  </conditionalFormatting>
  <conditionalFormatting sqref="N35:V35 M36 O36:V36 M37:N37 P37:V37 M38:O38 Q38:V38 M39:P39 R39:V39 M40:Q40 S40:V40 M41:R41 T41:V41 M42:S42 U42:V42 V43 M43:T44 U44">
    <cfRule type="cellIs" dxfId="7" priority="25" operator="notEqual">
      <formula>0</formula>
    </cfRule>
  </conditionalFormatting>
  <conditionalFormatting sqref="N48:V48 M49 O49:V49 M50:N50 P50:V50 M51:O51 Q51:V51 M52:P52 R52:V52 M53:Q53 S53:V53 M54:R54 T54:V54 M55:S55 U55:V55 V56 M56:T57 U57">
    <cfRule type="cellIs" dxfId="6" priority="23" operator="notEqual">
      <formula>0</formula>
    </cfRule>
  </conditionalFormatting>
  <conditionalFormatting sqref="N61:V61 M62 O62:V62 M63:N63 P63:V63 M64:O64 Q64:V64 M65:P65 R65:V65 M66:Q66 S66:V66 M67:R67 T67:V67 M68:S68 U68:V68 V69 M69:T70 U70">
    <cfRule type="cellIs" dxfId="5" priority="21" operator="notEqual">
      <formula>0</formula>
    </cfRule>
  </conditionalFormatting>
  <conditionalFormatting sqref="N74:V74 M75 O75:V75 M76:N76 P76:V76 M77:O77 Q77:V77 M78:P78 R78:V78 M79:Q79 S79:V79 M80:R80 T80:V80 M81:S81 U81:V81 V82 M82:T83 U83">
    <cfRule type="cellIs" dxfId="4" priority="10" operator="notEqual">
      <formula>0</formula>
    </cfRule>
  </conditionalFormatting>
  <conditionalFormatting sqref="N87:V87 M88 O88:V88 M89:N89 P89:V89 M90:O90 Q90:V90 M91:P91 R91:V91 M92:Q92 S92:V92 M93:R93 T93:V93 M94:S94 U94:V94 V95 M95:T96 U96">
    <cfRule type="cellIs" dxfId="3" priority="8" operator="notEqual">
      <formula>0</formula>
    </cfRule>
  </conditionalFormatting>
  <conditionalFormatting sqref="N100:V100 M101 O101:V101 M102:N102 P102:V102 M103:O103 Q103:V103 M104:P104 R104:V104 M105:Q105 S105:V105 M106:R106 T106:V106 M107:S107 U107:V107 V108 M108:T109 U109">
    <cfRule type="cellIs" dxfId="2" priority="6" operator="notEqual">
      <formula>0</formula>
    </cfRule>
  </conditionalFormatting>
  <conditionalFormatting sqref="N113:V113 M114 O114:V114 M115:N115 P115:V115 M116:O116 Q116:V116 M117:P117 R117:V117 M118:Q118 S118:V118 M119:R119 T119:V119 M120:S120 U120:V120 V121 M121:T122 U122">
    <cfRule type="cellIs" dxfId="1" priority="4" operator="notEqual">
      <formula>0</formula>
    </cfRule>
  </conditionalFormatting>
  <conditionalFormatting sqref="N126:V126 M127 O127:V127 M128:N128 P128:V128 M129:O129 Q129:V129 M130:P130 R130:V130 M131:Q131 S131:V131 M132:R132 T132:V132 M133:S133 U133:V133 V134 M134:T135 U135">
    <cfRule type="cellIs" dxfId="0" priority="2" operator="notEqual">
      <formula>0</formula>
    </cfRule>
  </conditionalFormatting>
  <pageMargins left="0.74803149606299202" right="0.59055118110236204" top="0.78740157480314998" bottom="0.78740157480314998" header="0.511811023622047" footer="0.511811023622047"/>
  <pageSetup paperSize="9" scale="74" orientation="portrait" r:id="rId1"/>
  <headerFooter alignWithMargins="0">
    <oddHeader>&amp;Lhttp://bpmsg.com&amp;CAHP
Multiple Input Sheet&amp;R&amp;D</oddHeader>
    <oddFooter>&amp;C&amp;P of &amp;N&amp;R&amp;F-&amp;A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5" tint="0.39997558519241921"/>
    <pageSetUpPr fitToPage="1"/>
  </sheetPr>
  <dimension ref="A1:AA72"/>
  <sheetViews>
    <sheetView zoomScaleNormal="100" workbookViewId="0">
      <selection activeCell="Y5" sqref="Y5"/>
    </sheetView>
  </sheetViews>
  <sheetFormatPr baseColWidth="10" defaultColWidth="8.88671875" defaultRowHeight="13.8" outlineLevelRow="1" outlineLevelCol="1" x14ac:dyDescent="0.3"/>
  <cols>
    <col min="1" max="1" width="8.88671875" style="27"/>
    <col min="2" max="11" width="6.6640625" style="27" customWidth="1"/>
    <col min="12" max="12" width="7.88671875" style="27" customWidth="1"/>
    <col min="13" max="13" width="8.5546875" style="27" customWidth="1"/>
    <col min="14" max="24" width="8.88671875" style="27" hidden="1" customWidth="1" outlineLevel="1"/>
    <col min="25" max="25" width="8.88671875" style="27" collapsed="1"/>
    <col min="26" max="16384" width="8.88671875" style="27"/>
  </cols>
  <sheetData>
    <row r="1" spans="1:27" s="24" customFormat="1" ht="17.399999999999999" x14ac:dyDescent="0.3">
      <c r="A1" s="22" t="s">
        <v>0</v>
      </c>
      <c r="B1" s="23" t="s">
        <v>60</v>
      </c>
      <c r="C1" s="22"/>
      <c r="M1" s="25">
        <f>Summary!B7</f>
        <v>4</v>
      </c>
    </row>
    <row r="2" spans="1:27" x14ac:dyDescent="0.3">
      <c r="A2" s="26"/>
      <c r="B2" s="27" t="s">
        <v>32</v>
      </c>
    </row>
    <row r="3" spans="1:27" x14ac:dyDescent="0.3">
      <c r="M3" s="28" t="s">
        <v>33</v>
      </c>
    </row>
    <row r="4" spans="1:27" x14ac:dyDescent="0.3">
      <c r="B4" s="29">
        <v>1</v>
      </c>
      <c r="C4" s="29">
        <v>2</v>
      </c>
      <c r="D4" s="29">
        <v>3</v>
      </c>
      <c r="E4" s="29">
        <v>4</v>
      </c>
      <c r="F4" s="29">
        <v>5</v>
      </c>
      <c r="G4" s="29">
        <v>6</v>
      </c>
      <c r="H4" s="29">
        <v>7</v>
      </c>
      <c r="I4" s="29">
        <v>8</v>
      </c>
      <c r="J4" s="29">
        <v>9</v>
      </c>
      <c r="K4" s="29">
        <v>10</v>
      </c>
      <c r="M4" s="27">
        <v>0</v>
      </c>
      <c r="N4" s="27">
        <v>1</v>
      </c>
      <c r="O4" s="27">
        <v>2</v>
      </c>
      <c r="P4" s="27">
        <v>3</v>
      </c>
      <c r="Q4" s="27">
        <v>4</v>
      </c>
      <c r="R4" s="27">
        <v>5</v>
      </c>
      <c r="S4" s="27">
        <v>6</v>
      </c>
      <c r="T4" s="27">
        <v>7</v>
      </c>
      <c r="U4" s="27">
        <v>8</v>
      </c>
      <c r="V4" s="27">
        <v>9</v>
      </c>
      <c r="W4" s="27">
        <v>10</v>
      </c>
      <c r="X4" s="27">
        <v>11</v>
      </c>
      <c r="Y4" s="27">
        <v>12</v>
      </c>
    </row>
    <row r="5" spans="1:27" x14ac:dyDescent="0.3">
      <c r="A5" s="29">
        <v>1</v>
      </c>
      <c r="B5" s="30">
        <v>1</v>
      </c>
      <c r="C5" s="31">
        <f>IF(ISNA(Summary!D40),0,Summary!D40)</f>
        <v>0.1111111111111111</v>
      </c>
      <c r="D5" s="31">
        <f>IF(ISNA(Summary!E40),0,Summary!E40)</f>
        <v>0.125</v>
      </c>
      <c r="E5" s="31">
        <f>IF(ISNA(Summary!F40),0,Summary!F40)</f>
        <v>0.2</v>
      </c>
      <c r="F5" s="31">
        <f>IF(ISNA(Summary!G40),0,Summary!G40)</f>
        <v>0</v>
      </c>
      <c r="G5" s="31">
        <f>IF(ISNA(Summary!H40),0,Summary!H40)</f>
        <v>0</v>
      </c>
      <c r="H5" s="31">
        <f>IF(ISNA(Summary!I40),0,Summary!I40)</f>
        <v>0</v>
      </c>
      <c r="I5" s="31">
        <f>IF(ISNA(Summary!J40),0,Summary!J40)</f>
        <v>0</v>
      </c>
      <c r="J5" s="31">
        <f>IF(ISNA(Summary!K40),0,Summary!K40)</f>
        <v>0</v>
      </c>
      <c r="K5" s="31">
        <f>IF(ISNA(Summary!L40),0,Summary!L40)</f>
        <v>0</v>
      </c>
      <c r="M5" s="32">
        <f t="shared" ref="M5:M10" si="0">SUM(B5:K5)/10</f>
        <v>0.14361111111111111</v>
      </c>
      <c r="N5" s="31">
        <f t="array" ref="N5:N14">MMULT($B5:$K14,M5:M14)</f>
        <v>0.64777777777777779</v>
      </c>
      <c r="O5" s="31">
        <f t="array" ref="O5:O14">MMULT($B5:$K14,N16:N25)</f>
        <v>0.23789763967602545</v>
      </c>
      <c r="P5" s="31">
        <f t="array" ref="P5:P14">MMULT($B5:$K14,O16:O25)</f>
        <v>0.24714649959889726</v>
      </c>
      <c r="Q5" s="31">
        <f t="array" ref="Q5:Q14">MMULT($B5:$K14,P16:P25)</f>
        <v>0.24994560261706247</v>
      </c>
      <c r="R5" s="31">
        <f t="array" ref="R5:R14">MMULT($B5:$K14,Q16:Q25)</f>
        <v>0.24921264305642205</v>
      </c>
      <c r="S5" s="31">
        <f t="array" ref="S5:S14">MMULT($B5:$K14,R16:R25)</f>
        <v>0.2490821538200437</v>
      </c>
      <c r="T5" s="31">
        <f t="array" ref="T5:T14">MMULT($B5:$K14,S16:S25)</f>
        <v>0.24913200254454876</v>
      </c>
      <c r="U5" s="31">
        <f t="array" ref="U5:U14">MMULT($B5:$K14,T16:T25)</f>
        <v>0.24913722401986449</v>
      </c>
      <c r="V5" s="31">
        <f t="array" ref="V5:V14">MMULT($B5:$K14,U16:U25)</f>
        <v>0.24913400270624464</v>
      </c>
      <c r="W5" s="31">
        <f t="array" ref="W5:W14">MMULT($B5:$K14,V16:V25)</f>
        <v>0.2491338555979643</v>
      </c>
      <c r="X5" s="31">
        <f t="array" ref="X5:X14">MMULT($B5:$K14,W16:W25)</f>
        <v>0.24913405409663314</v>
      </c>
      <c r="Y5" s="31">
        <f t="array" ref="Y5:Y14">MMULT($B5:$K14,X16:X25)</f>
        <v>0.24913405280236986</v>
      </c>
      <c r="AA5" s="76"/>
    </row>
    <row r="6" spans="1:27" x14ac:dyDescent="0.3">
      <c r="A6" s="29">
        <v>2</v>
      </c>
      <c r="B6" s="31">
        <f>IF(ISNA(Summary!C41),0,Summary!C41)</f>
        <v>9</v>
      </c>
      <c r="C6" s="30">
        <v>1</v>
      </c>
      <c r="D6" s="31">
        <f>IF(ISNA(Summary!E41),0,Summary!E41)</f>
        <v>5</v>
      </c>
      <c r="E6" s="31">
        <f>IF(ISNA(Summary!F41),0,Summary!F41)</f>
        <v>6</v>
      </c>
      <c r="F6" s="31">
        <f>IF(ISNA(Summary!G41),0,Summary!G41)</f>
        <v>0</v>
      </c>
      <c r="G6" s="31">
        <f>IF(ISNA(Summary!H41),0,Summary!H41)</f>
        <v>0</v>
      </c>
      <c r="H6" s="31">
        <f>IF(ISNA(Summary!I41),0,Summary!I41)</f>
        <v>0</v>
      </c>
      <c r="I6" s="31">
        <f>IF(ISNA(Summary!J41),0,Summary!J41)</f>
        <v>0</v>
      </c>
      <c r="J6" s="31">
        <f>IF(ISNA(Summary!K41),0,Summary!K41)</f>
        <v>0</v>
      </c>
      <c r="K6" s="31">
        <f>IF(ISNA(Summary!L41),0,Summary!L41)</f>
        <v>0</v>
      </c>
      <c r="M6" s="32">
        <f t="shared" si="0"/>
        <v>2.1</v>
      </c>
      <c r="N6" s="31">
        <v>12.7925</v>
      </c>
      <c r="O6" s="31">
        <v>4.0632097800360452</v>
      </c>
      <c r="P6" s="31">
        <v>4.1846224141340187</v>
      </c>
      <c r="Q6" s="31">
        <v>4.2699992248152103</v>
      </c>
      <c r="R6" s="31">
        <v>4.2577529632139095</v>
      </c>
      <c r="S6" s="31">
        <v>4.2532548110312138</v>
      </c>
      <c r="T6" s="31">
        <v>4.2542041239608004</v>
      </c>
      <c r="U6" s="31">
        <v>4.2544229118196935</v>
      </c>
      <c r="V6" s="31">
        <v>4.2543555387945933</v>
      </c>
      <c r="W6" s="31">
        <v>4.2543459619703743</v>
      </c>
      <c r="X6" s="31">
        <v>4.2543504416403533</v>
      </c>
      <c r="Y6" s="31">
        <v>4.254350783568448</v>
      </c>
      <c r="AA6" s="76"/>
    </row>
    <row r="7" spans="1:27" x14ac:dyDescent="0.3">
      <c r="A7" s="29">
        <v>3</v>
      </c>
      <c r="B7" s="31">
        <f>IF(ISNA(Summary!C42),0,Summary!C42)</f>
        <v>8</v>
      </c>
      <c r="C7" s="31">
        <f>IF(ISNA(Summary!D42),0,Summary!D42)</f>
        <v>0.2</v>
      </c>
      <c r="D7" s="30">
        <v>1</v>
      </c>
      <c r="E7" s="31">
        <f>IF(ISNA(Summary!F42),0,Summary!F42)</f>
        <v>1</v>
      </c>
      <c r="F7" s="31">
        <f>IF(ISNA(Summary!G42),0,Summary!G42)</f>
        <v>0</v>
      </c>
      <c r="G7" s="31">
        <f>IF(ISNA(Summary!H42),0,Summary!H42)</f>
        <v>0</v>
      </c>
      <c r="H7" s="31">
        <f>IF(ISNA(Summary!I42),0,Summary!I42)</f>
        <v>0</v>
      </c>
      <c r="I7" s="31">
        <f>IF(ISNA(Summary!J42),0,Summary!J42)</f>
        <v>0</v>
      </c>
      <c r="J7" s="31">
        <f>IF(ISNA(Summary!K42),0,Summary!K42)</f>
        <v>0</v>
      </c>
      <c r="K7" s="31">
        <f>IF(ISNA(Summary!L42),0,Summary!L42)</f>
        <v>0</v>
      </c>
      <c r="M7" s="32">
        <f t="shared" si="0"/>
        <v>1.02</v>
      </c>
      <c r="N7" s="31">
        <v>3.3055555555555558</v>
      </c>
      <c r="O7" s="31">
        <v>1.0827437951924956</v>
      </c>
      <c r="P7" s="31">
        <v>1.1557526332946779</v>
      </c>
      <c r="Q7" s="31">
        <v>1.1749258015624282</v>
      </c>
      <c r="R7" s="31">
        <v>1.1692978703942432</v>
      </c>
      <c r="S7" s="31">
        <v>1.168435168937795</v>
      </c>
      <c r="T7" s="31">
        <v>1.1688109307923598</v>
      </c>
      <c r="U7" s="31">
        <v>1.1688431209071546</v>
      </c>
      <c r="V7" s="31">
        <v>1.1688192005402986</v>
      </c>
      <c r="W7" s="31">
        <v>1.1688184986357628</v>
      </c>
      <c r="X7" s="31">
        <v>1.1688199529081036</v>
      </c>
      <c r="Y7" s="31">
        <v>1.1688199211310786</v>
      </c>
      <c r="AA7" s="76"/>
    </row>
    <row r="8" spans="1:27" x14ac:dyDescent="0.3">
      <c r="A8" s="29">
        <v>4</v>
      </c>
      <c r="B8" s="31">
        <f>IF(ISNA(Summary!C43),0,Summary!C43)</f>
        <v>5</v>
      </c>
      <c r="C8" s="31">
        <f>IF(ISNA(Summary!D43),0,Summary!D43)</f>
        <v>0.16666666666666666</v>
      </c>
      <c r="D8" s="31">
        <f>IF(ISNA(Summary!E43),0,Summary!E43)</f>
        <v>1</v>
      </c>
      <c r="E8" s="30">
        <v>1</v>
      </c>
      <c r="F8" s="31">
        <f>IF(ISNA(Summary!G43),0,Summary!G43)</f>
        <v>0</v>
      </c>
      <c r="G8" s="31">
        <f>IF(ISNA(Summary!H43),0,Summary!H43)</f>
        <v>0</v>
      </c>
      <c r="H8" s="31">
        <f>IF(ISNA(Summary!I43),0,Summary!I43)</f>
        <v>0</v>
      </c>
      <c r="I8" s="31">
        <f>IF(ISNA(Summary!J43),0,Summary!J43)</f>
        <v>0</v>
      </c>
      <c r="J8" s="31">
        <f>IF(ISNA(Summary!K43),0,Summary!K43)</f>
        <v>0</v>
      </c>
      <c r="K8" s="31">
        <f>IF(ISNA(Summary!L43),0,Summary!L43)</f>
        <v>0</v>
      </c>
      <c r="M8" s="32">
        <f t="shared" si="0"/>
        <v>0.71666666666666667</v>
      </c>
      <c r="N8" s="31">
        <v>2.8047222222222223</v>
      </c>
      <c r="O8" s="31">
        <v>0.89749853429743986</v>
      </c>
      <c r="P8" s="31">
        <v>0.94677173124985536</v>
      </c>
      <c r="Q8" s="31">
        <v>0.96441053269952381</v>
      </c>
      <c r="R8" s="31">
        <v>0.96035869537984053</v>
      </c>
      <c r="S8" s="31">
        <v>0.95950735287408706</v>
      </c>
      <c r="T8" s="31">
        <v>0.95978944928551979</v>
      </c>
      <c r="U8" s="31">
        <v>0.95982569112341476</v>
      </c>
      <c r="V8" s="31">
        <v>0.95980712356746389</v>
      </c>
      <c r="W8" s="31">
        <v>0.95980591111144131</v>
      </c>
      <c r="X8" s="31">
        <v>0.95980707365280704</v>
      </c>
      <c r="Y8" s="31">
        <v>0.95980708688626792</v>
      </c>
      <c r="AA8" s="76"/>
    </row>
    <row r="9" spans="1:27" x14ac:dyDescent="0.3">
      <c r="A9" s="29">
        <v>5</v>
      </c>
      <c r="B9" s="31">
        <f>IF(ISNA(Summary!C44),0,Summary!C44)</f>
        <v>0</v>
      </c>
      <c r="C9" s="31">
        <f>IF(ISNA(Summary!D44),0,Summary!D44)</f>
        <v>0</v>
      </c>
      <c r="D9" s="31">
        <f>IF(ISNA(Summary!E44),0,Summary!E44)</f>
        <v>0</v>
      </c>
      <c r="E9" s="31">
        <f>IF(ISNA(Summary!F44),0,Summary!F44)</f>
        <v>0</v>
      </c>
      <c r="F9" s="30">
        <v>1</v>
      </c>
      <c r="G9" s="31">
        <f>IF(ISNA(Summary!H44),0,Summary!H44)</f>
        <v>0</v>
      </c>
      <c r="H9" s="31">
        <f>IF(ISNA(Summary!I44),0,Summary!I44)</f>
        <v>0</v>
      </c>
      <c r="I9" s="31">
        <f>IF(ISNA(Summary!J44),0,Summary!J44)</f>
        <v>0</v>
      </c>
      <c r="J9" s="31">
        <f>IF(ISNA(Summary!K44),0,Summary!K44)</f>
        <v>0</v>
      </c>
      <c r="K9" s="31">
        <f>IF(ISNA(Summary!L44),0,Summary!L44)</f>
        <v>0</v>
      </c>
      <c r="M9" s="32">
        <f t="shared" si="0"/>
        <v>0.1</v>
      </c>
      <c r="N9" s="31">
        <v>0.1</v>
      </c>
      <c r="O9" s="31">
        <v>7.8170803205002935E-3</v>
      </c>
      <c r="P9" s="31">
        <v>1.9238682577769704E-3</v>
      </c>
      <c r="Q9" s="31">
        <v>4.5974715694273766E-4</v>
      </c>
      <c r="R9" s="31">
        <v>1.0766914295227625E-4</v>
      </c>
      <c r="S9" s="31">
        <v>2.528778533712853E-5</v>
      </c>
      <c r="T9" s="31">
        <v>5.9455138383767404E-6</v>
      </c>
      <c r="U9" s="31">
        <v>1.3975619563927451E-6</v>
      </c>
      <c r="V9" s="31">
        <v>3.2849624622649057E-7</v>
      </c>
      <c r="W9" s="31">
        <v>7.7214102871986331E-8</v>
      </c>
      <c r="X9" s="31">
        <v>1.8149464938254596E-8</v>
      </c>
      <c r="Y9" s="31">
        <v>4.2660954209631801E-9</v>
      </c>
      <c r="AA9" s="76"/>
    </row>
    <row r="10" spans="1:27" x14ac:dyDescent="0.3">
      <c r="A10" s="29">
        <v>6</v>
      </c>
      <c r="B10" s="31">
        <f>IF(ISNA(Summary!C45),0,Summary!C45)</f>
        <v>0</v>
      </c>
      <c r="C10" s="31">
        <f>IF(ISNA(Summary!D45),0,Summary!D45)</f>
        <v>0</v>
      </c>
      <c r="D10" s="31">
        <f>IF(ISNA(Summary!E45),0,Summary!E45)</f>
        <v>0</v>
      </c>
      <c r="E10" s="31">
        <f>IF(ISNA(Summary!F45),0,Summary!F45)</f>
        <v>0</v>
      </c>
      <c r="F10" s="31">
        <f>IF(ISNA(Summary!G45),0,Summary!G45)</f>
        <v>0</v>
      </c>
      <c r="G10" s="30">
        <v>1</v>
      </c>
      <c r="H10" s="31">
        <f>IF(ISNA(Summary!I45),0,Summary!I45)</f>
        <v>0</v>
      </c>
      <c r="I10" s="31">
        <f>IF(ISNA(Summary!J45),0,Summary!J45)</f>
        <v>0</v>
      </c>
      <c r="J10" s="31">
        <f>IF(ISNA(Summary!K45),0,Summary!K45)</f>
        <v>0</v>
      </c>
      <c r="K10" s="31">
        <f>IF(ISNA(Summary!L45),0,Summary!L45)</f>
        <v>0</v>
      </c>
      <c r="M10" s="32">
        <f t="shared" si="0"/>
        <v>0.1</v>
      </c>
      <c r="N10" s="31">
        <v>0.1</v>
      </c>
      <c r="O10" s="31">
        <v>7.8170803205002935E-3</v>
      </c>
      <c r="P10" s="31">
        <v>1.9238682577769704E-3</v>
      </c>
      <c r="Q10" s="31">
        <v>4.5974715694273766E-4</v>
      </c>
      <c r="R10" s="31">
        <v>1.0766914295227625E-4</v>
      </c>
      <c r="S10" s="31">
        <v>2.528778533712853E-5</v>
      </c>
      <c r="T10" s="31">
        <v>5.9455138383767404E-6</v>
      </c>
      <c r="U10" s="31">
        <v>1.3975619563927451E-6</v>
      </c>
      <c r="V10" s="31">
        <v>3.2849624622649057E-7</v>
      </c>
      <c r="W10" s="31">
        <v>7.7214102871986331E-8</v>
      </c>
      <c r="X10" s="31">
        <v>1.8149464938254596E-8</v>
      </c>
      <c r="Y10" s="31">
        <v>4.2660954209631801E-9</v>
      </c>
      <c r="AA10" s="76"/>
    </row>
    <row r="11" spans="1:27" x14ac:dyDescent="0.3">
      <c r="A11" s="29">
        <v>7</v>
      </c>
      <c r="B11" s="31">
        <f>IF(ISNA(Summary!C46),0,Summary!C46)</f>
        <v>0</v>
      </c>
      <c r="C11" s="31">
        <f>IF(ISNA(Summary!D46),0,Summary!D46)</f>
        <v>0</v>
      </c>
      <c r="D11" s="31">
        <f>IF(ISNA(Summary!E46),0,Summary!E46)</f>
        <v>0</v>
      </c>
      <c r="E11" s="31">
        <f>IF(ISNA(Summary!F46),0,Summary!F46)</f>
        <v>0</v>
      </c>
      <c r="F11" s="31">
        <f>IF(ISNA(Summary!G46),0,Summary!G46)</f>
        <v>0</v>
      </c>
      <c r="G11" s="31">
        <f>IF(ISNA(Summary!H46),0,Summary!H46)</f>
        <v>0</v>
      </c>
      <c r="H11" s="30">
        <v>1</v>
      </c>
      <c r="I11" s="31">
        <f>IF(ISNA(Summary!J46),0,Summary!J46)</f>
        <v>0</v>
      </c>
      <c r="J11" s="31">
        <f>IF(ISNA(Summary!K46),0,Summary!K46)</f>
        <v>0</v>
      </c>
      <c r="K11" s="31">
        <f>IF(ISNA(Summary!L46),0,Summary!L46)</f>
        <v>0</v>
      </c>
      <c r="M11" s="32">
        <f t="shared" ref="M11:M12" si="1">SUM(B11:K11)/10</f>
        <v>0.1</v>
      </c>
      <c r="N11" s="31">
        <v>0.1</v>
      </c>
      <c r="O11" s="31">
        <v>7.8170803205002935E-3</v>
      </c>
      <c r="P11" s="31">
        <v>1.9238682577769704E-3</v>
      </c>
      <c r="Q11" s="31">
        <v>4.5974715694273766E-4</v>
      </c>
      <c r="R11" s="31">
        <v>1.0766914295227625E-4</v>
      </c>
      <c r="S11" s="31">
        <v>2.528778533712853E-5</v>
      </c>
      <c r="T11" s="31">
        <v>5.9455138383767404E-6</v>
      </c>
      <c r="U11" s="31">
        <v>1.3975619563927451E-6</v>
      </c>
      <c r="V11" s="31">
        <v>3.2849624622649057E-7</v>
      </c>
      <c r="W11" s="31">
        <v>7.7214102871986331E-8</v>
      </c>
      <c r="X11" s="31">
        <v>1.8149464938254596E-8</v>
      </c>
      <c r="Y11" s="31">
        <v>4.2660954209631801E-9</v>
      </c>
      <c r="AA11" s="76"/>
    </row>
    <row r="12" spans="1:27" x14ac:dyDescent="0.3">
      <c r="A12" s="29">
        <v>8</v>
      </c>
      <c r="B12" s="31">
        <f>IF(ISNA(Summary!C47),0,Summary!C47)</f>
        <v>0</v>
      </c>
      <c r="C12" s="31">
        <f>IF(ISNA(Summary!D47),0,Summary!D47)</f>
        <v>0</v>
      </c>
      <c r="D12" s="31">
        <f>IF(ISNA(Summary!E47),0,Summary!E47)</f>
        <v>0</v>
      </c>
      <c r="E12" s="31">
        <f>IF(ISNA(Summary!F47),0,Summary!F47)</f>
        <v>0</v>
      </c>
      <c r="F12" s="31">
        <f>IF(ISNA(Summary!G47),0,Summary!G47)</f>
        <v>0</v>
      </c>
      <c r="G12" s="31">
        <f>IF(ISNA(Summary!H47),0,Summary!H47)</f>
        <v>0</v>
      </c>
      <c r="H12" s="31">
        <f>IF(ISNA(Summary!I47),0,Summary!I47)</f>
        <v>0</v>
      </c>
      <c r="I12" s="30">
        <v>1</v>
      </c>
      <c r="J12" s="31">
        <f>IF(ISNA(Summary!K47),0,Summary!K47)</f>
        <v>0</v>
      </c>
      <c r="K12" s="31">
        <f>IF(ISNA(Summary!L47),0,Summary!L47)</f>
        <v>0</v>
      </c>
      <c r="M12" s="32">
        <f t="shared" si="1"/>
        <v>0.1</v>
      </c>
      <c r="N12" s="31">
        <v>0.1</v>
      </c>
      <c r="O12" s="31">
        <v>7.8170803205002935E-3</v>
      </c>
      <c r="P12" s="31">
        <v>1.9238682577769704E-3</v>
      </c>
      <c r="Q12" s="31">
        <v>4.5974715694273766E-4</v>
      </c>
      <c r="R12" s="31">
        <v>1.0766914295227625E-4</v>
      </c>
      <c r="S12" s="31">
        <v>2.528778533712853E-5</v>
      </c>
      <c r="T12" s="31">
        <v>5.9455138383767404E-6</v>
      </c>
      <c r="U12" s="31">
        <v>1.3975619563927451E-6</v>
      </c>
      <c r="V12" s="31">
        <v>3.2849624622649057E-7</v>
      </c>
      <c r="W12" s="31">
        <v>7.7214102871986331E-8</v>
      </c>
      <c r="X12" s="31">
        <v>1.8149464938254596E-8</v>
      </c>
      <c r="Y12" s="31">
        <v>4.2660954209631801E-9</v>
      </c>
      <c r="AA12" s="76"/>
    </row>
    <row r="13" spans="1:27" x14ac:dyDescent="0.3">
      <c r="A13" s="29">
        <v>9</v>
      </c>
      <c r="B13" s="31">
        <f>IF(ISNA(Summary!C48),0,Summary!C48)</f>
        <v>0</v>
      </c>
      <c r="C13" s="31">
        <f>IF(ISNA(Summary!D48),0,Summary!D48)</f>
        <v>0</v>
      </c>
      <c r="D13" s="31">
        <f>IF(ISNA(Summary!E48),0,Summary!E48)</f>
        <v>0</v>
      </c>
      <c r="E13" s="31">
        <f>IF(ISNA(Summary!F48),0,Summary!F48)</f>
        <v>0</v>
      </c>
      <c r="F13" s="31">
        <f>IF(ISNA(Summary!G48),0,Summary!G48)</f>
        <v>0</v>
      </c>
      <c r="G13" s="31">
        <f>IF(ISNA(Summary!H48),0,Summary!H48)</f>
        <v>0</v>
      </c>
      <c r="H13" s="31">
        <f>IF(ISNA(Summary!I48),0,Summary!I48)</f>
        <v>0</v>
      </c>
      <c r="I13" s="31">
        <f>IF(ISNA(Summary!J48),0,Summary!J48)</f>
        <v>0</v>
      </c>
      <c r="J13" s="30">
        <v>1</v>
      </c>
      <c r="K13" s="31">
        <f>IF(ISNA(Summary!L48),0,Summary!L48)</f>
        <v>0</v>
      </c>
      <c r="M13" s="32">
        <f t="shared" ref="M13:M14" si="2">SUM(B13:K13)/10</f>
        <v>0.1</v>
      </c>
      <c r="N13" s="31">
        <v>0.1</v>
      </c>
      <c r="O13" s="31">
        <v>7.8170803205002935E-3</v>
      </c>
      <c r="P13" s="31">
        <v>1.9238682577769704E-3</v>
      </c>
      <c r="Q13" s="31">
        <v>4.5974715694273766E-4</v>
      </c>
      <c r="R13" s="31">
        <v>1.0766914295227625E-4</v>
      </c>
      <c r="S13" s="31">
        <v>2.528778533712853E-5</v>
      </c>
      <c r="T13" s="31">
        <v>5.9455138383767404E-6</v>
      </c>
      <c r="U13" s="31">
        <v>1.3975619563927451E-6</v>
      </c>
      <c r="V13" s="31">
        <v>3.2849624622649057E-7</v>
      </c>
      <c r="W13" s="31">
        <v>7.7214102871986331E-8</v>
      </c>
      <c r="X13" s="31">
        <v>1.8149464938254596E-8</v>
      </c>
      <c r="Y13" s="31">
        <v>4.2660954209631801E-9</v>
      </c>
      <c r="AA13" s="76"/>
    </row>
    <row r="14" spans="1:27" x14ac:dyDescent="0.3">
      <c r="A14" s="29">
        <v>10</v>
      </c>
      <c r="B14" s="31">
        <f>IF(ISNA(Summary!C49),0,Summary!C49)</f>
        <v>0</v>
      </c>
      <c r="C14" s="31">
        <f>IF(ISNA(Summary!D49),0,Summary!D49)</f>
        <v>0</v>
      </c>
      <c r="D14" s="31">
        <f>IF(ISNA(Summary!E49),0,Summary!E49)</f>
        <v>0</v>
      </c>
      <c r="E14" s="31">
        <f>IF(ISNA(Summary!F49),0,Summary!F49)</f>
        <v>0</v>
      </c>
      <c r="F14" s="31">
        <f>IF(ISNA(Summary!G49),0,Summary!G49)</f>
        <v>0</v>
      </c>
      <c r="G14" s="31">
        <f>IF(ISNA(Summary!H49),0,Summary!H49)</f>
        <v>0</v>
      </c>
      <c r="H14" s="31">
        <f>IF(ISNA(Summary!I49),0,Summary!I49)</f>
        <v>0</v>
      </c>
      <c r="I14" s="31">
        <f>IF(ISNA(Summary!J49),0,Summary!J49)</f>
        <v>0</v>
      </c>
      <c r="J14" s="31">
        <f>IF(ISNA(Summary!K49),0,Summary!K49)</f>
        <v>0</v>
      </c>
      <c r="K14" s="30">
        <v>1</v>
      </c>
      <c r="M14" s="32">
        <f t="shared" si="2"/>
        <v>0.1</v>
      </c>
      <c r="N14" s="31">
        <v>0.1</v>
      </c>
      <c r="O14" s="31">
        <v>7.8170803205002935E-3</v>
      </c>
      <c r="P14" s="31">
        <v>1.9238682577769704E-3</v>
      </c>
      <c r="Q14" s="31">
        <v>4.5974715694273766E-4</v>
      </c>
      <c r="R14" s="31">
        <v>1.0766914295227625E-4</v>
      </c>
      <c r="S14" s="31">
        <v>2.528778533712853E-5</v>
      </c>
      <c r="T14" s="31">
        <v>5.9455138383767404E-6</v>
      </c>
      <c r="U14" s="31">
        <v>1.3975619563927451E-6</v>
      </c>
      <c r="V14" s="31">
        <v>3.2849624622649057E-7</v>
      </c>
      <c r="W14" s="31">
        <v>7.7214102871986331E-8</v>
      </c>
      <c r="X14" s="31">
        <v>1.8149464938254596E-8</v>
      </c>
      <c r="Y14" s="31">
        <v>4.2660954209631801E-9</v>
      </c>
      <c r="AA14" s="76"/>
    </row>
    <row r="15" spans="1:27" x14ac:dyDescent="0.3">
      <c r="A15" s="27" t="s">
        <v>34</v>
      </c>
      <c r="B15" s="29">
        <f t="shared" ref="B15:G15" si="3">IF($M$1&gt;=B4,SUM(B5:B14),0)</f>
        <v>23</v>
      </c>
      <c r="C15" s="29">
        <f t="shared" si="3"/>
        <v>1.4777777777777779</v>
      </c>
      <c r="D15" s="29">
        <f t="shared" si="3"/>
        <v>7.125</v>
      </c>
      <c r="E15" s="29">
        <f t="shared" si="3"/>
        <v>8.1999999999999993</v>
      </c>
      <c r="F15" s="29">
        <f t="shared" si="3"/>
        <v>0</v>
      </c>
      <c r="G15" s="29">
        <f t="shared" si="3"/>
        <v>0</v>
      </c>
      <c r="H15" s="29">
        <f t="shared" ref="H15:I15" si="4">IF($M$1&gt;=H4,SUM(H5:H14),0)</f>
        <v>0</v>
      </c>
      <c r="I15" s="29">
        <f t="shared" si="4"/>
        <v>0</v>
      </c>
      <c r="J15" s="29">
        <f t="shared" ref="J15:K15" si="5">IF($M$1&gt;=J4,SUM(J5:J14),0)</f>
        <v>0</v>
      </c>
      <c r="K15" s="29">
        <f t="shared" si="5"/>
        <v>0</v>
      </c>
      <c r="L15" s="33"/>
      <c r="M15" s="28" t="s">
        <v>35</v>
      </c>
      <c r="N15" s="34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</row>
    <row r="16" spans="1:27" x14ac:dyDescent="0.3">
      <c r="L16" s="35"/>
      <c r="M16" s="31">
        <f t="shared" ref="M16:Y16" si="6">M5/MAX(M$5:M$14)</f>
        <v>6.8386243386243384E-2</v>
      </c>
      <c r="N16" s="31">
        <f t="shared" si="6"/>
        <v>5.0637309187240784E-2</v>
      </c>
      <c r="O16" s="31">
        <f t="shared" si="6"/>
        <v>5.8549189570496415E-2</v>
      </c>
      <c r="P16" s="31">
        <f t="shared" si="6"/>
        <v>5.9060645176523693E-2</v>
      </c>
      <c r="Q16" s="31">
        <f t="shared" si="6"/>
        <v>5.8535280560356354E-2</v>
      </c>
      <c r="R16" s="31">
        <f t="shared" si="6"/>
        <v>5.8531494243458201E-2</v>
      </c>
      <c r="S16" s="31">
        <f t="shared" si="6"/>
        <v>5.8562716057835487E-2</v>
      </c>
      <c r="T16" s="31">
        <f t="shared" si="6"/>
        <v>5.8561365483468825E-2</v>
      </c>
      <c r="U16" s="31">
        <f t="shared" si="6"/>
        <v>5.8559581213167171E-2</v>
      </c>
      <c r="V16" s="31">
        <f t="shared" si="6"/>
        <v>5.8559751396996068E-2</v>
      </c>
      <c r="W16" s="31">
        <f t="shared" si="6"/>
        <v>5.8559848640654388E-2</v>
      </c>
      <c r="X16" s="31">
        <f t="shared" si="6"/>
        <v>5.8559833637159033E-2</v>
      </c>
      <c r="Y16" s="31">
        <f t="shared" si="6"/>
        <v>5.8559828626402584E-2</v>
      </c>
    </row>
    <row r="17" spans="2:25" x14ac:dyDescent="0.3">
      <c r="L17" s="35"/>
      <c r="M17" s="31">
        <f t="shared" ref="M17:Y17" si="7">M6/MAX(M$5:M$14)</f>
        <v>1</v>
      </c>
      <c r="N17" s="31">
        <f t="shared" si="7"/>
        <v>1</v>
      </c>
      <c r="O17" s="31">
        <f t="shared" si="7"/>
        <v>1</v>
      </c>
      <c r="P17" s="31">
        <f t="shared" si="7"/>
        <v>1</v>
      </c>
      <c r="Q17" s="31">
        <f t="shared" si="7"/>
        <v>1</v>
      </c>
      <c r="R17" s="31">
        <f t="shared" si="7"/>
        <v>1</v>
      </c>
      <c r="S17" s="31">
        <f t="shared" si="7"/>
        <v>1</v>
      </c>
      <c r="T17" s="31">
        <f t="shared" si="7"/>
        <v>1</v>
      </c>
      <c r="U17" s="31">
        <f t="shared" si="7"/>
        <v>1</v>
      </c>
      <c r="V17" s="31">
        <f t="shared" si="7"/>
        <v>1</v>
      </c>
      <c r="W17" s="31">
        <f t="shared" si="7"/>
        <v>1</v>
      </c>
      <c r="X17" s="31">
        <f t="shared" si="7"/>
        <v>1</v>
      </c>
      <c r="Y17" s="31">
        <f t="shared" si="7"/>
        <v>1</v>
      </c>
    </row>
    <row r="18" spans="2:25" x14ac:dyDescent="0.3">
      <c r="L18" s="35"/>
      <c r="M18" s="31">
        <f t="shared" ref="M18:Y18" si="8">M7/MAX(M$5:M$14)</f>
        <v>0.48571428571428571</v>
      </c>
      <c r="N18" s="31">
        <f t="shared" si="8"/>
        <v>0.2583979328165375</v>
      </c>
      <c r="O18" s="31">
        <f t="shared" si="8"/>
        <v>0.26647499238468819</v>
      </c>
      <c r="P18" s="31">
        <f t="shared" si="8"/>
        <v>0.27619042267493416</v>
      </c>
      <c r="Q18" s="31">
        <f t="shared" si="8"/>
        <v>0.27515831729765117</v>
      </c>
      <c r="R18" s="31">
        <f t="shared" si="8"/>
        <v>0.2746279271006869</v>
      </c>
      <c r="S18" s="31">
        <f t="shared" si="8"/>
        <v>0.27471553453777309</v>
      </c>
      <c r="T18" s="31">
        <f t="shared" si="8"/>
        <v>0.27474255976795003</v>
      </c>
      <c r="U18" s="31">
        <f t="shared" si="8"/>
        <v>0.27473599713367924</v>
      </c>
      <c r="V18" s="31">
        <f t="shared" si="8"/>
        <v>0.27473472536135657</v>
      </c>
      <c r="W18" s="31">
        <f t="shared" si="8"/>
        <v>0.27473517882274712</v>
      </c>
      <c r="X18" s="31">
        <f t="shared" si="8"/>
        <v>0.27473523136881989</v>
      </c>
      <c r="Y18" s="31">
        <f t="shared" si="8"/>
        <v>0.27473520181866629</v>
      </c>
    </row>
    <row r="19" spans="2:25" x14ac:dyDescent="0.3">
      <c r="L19" s="35"/>
      <c r="M19" s="31">
        <f t="shared" ref="M19:Y19" si="9">M8/MAX(M$5:M$14)</f>
        <v>0.34126984126984128</v>
      </c>
      <c r="N19" s="31">
        <f t="shared" si="9"/>
        <v>0.21924738887803183</v>
      </c>
      <c r="O19" s="31">
        <f t="shared" si="9"/>
        <v>0.2208841243460184</v>
      </c>
      <c r="P19" s="31">
        <f t="shared" si="9"/>
        <v>0.22625021747530447</v>
      </c>
      <c r="Q19" s="31">
        <f t="shared" si="9"/>
        <v>0.22585730861374101</v>
      </c>
      <c r="R19" s="31">
        <f t="shared" si="9"/>
        <v>0.22555528788944257</v>
      </c>
      <c r="S19" s="31">
        <f t="shared" si="9"/>
        <v>0.2255936677919026</v>
      </c>
      <c r="T19" s="31">
        <f t="shared" si="9"/>
        <v>0.22560963727145397</v>
      </c>
      <c r="U19" s="31">
        <f t="shared" si="9"/>
        <v>0.22560655370128213</v>
      </c>
      <c r="V19" s="31">
        <f t="shared" si="9"/>
        <v>0.22560576209843775</v>
      </c>
      <c r="W19" s="31">
        <f t="shared" si="9"/>
        <v>0.22560598496012135</v>
      </c>
      <c r="X19" s="31">
        <f t="shared" si="9"/>
        <v>0.22560602066498628</v>
      </c>
      <c r="Y19" s="31">
        <f t="shared" si="9"/>
        <v>0.2256060056432875</v>
      </c>
    </row>
    <row r="20" spans="2:25" x14ac:dyDescent="0.3">
      <c r="M20" s="31">
        <f t="shared" ref="M20:Y20" si="10">M9/MAX(M$5:M$14)</f>
        <v>4.7619047619047616E-2</v>
      </c>
      <c r="N20" s="31">
        <f t="shared" si="10"/>
        <v>7.8170803205002935E-3</v>
      </c>
      <c r="O20" s="31">
        <f t="shared" si="10"/>
        <v>1.9238682577769704E-3</v>
      </c>
      <c r="P20" s="31">
        <f t="shared" si="10"/>
        <v>4.5974715694273766E-4</v>
      </c>
      <c r="Q20" s="31">
        <f t="shared" si="10"/>
        <v>1.0766914295227625E-4</v>
      </c>
      <c r="R20" s="31">
        <f t="shared" si="10"/>
        <v>2.528778533712853E-5</v>
      </c>
      <c r="S20" s="31">
        <f t="shared" si="10"/>
        <v>5.9455138383767404E-6</v>
      </c>
      <c r="T20" s="31">
        <f t="shared" si="10"/>
        <v>1.3975619563927451E-6</v>
      </c>
      <c r="U20" s="31">
        <f t="shared" si="10"/>
        <v>3.2849624622649057E-7</v>
      </c>
      <c r="V20" s="31">
        <f t="shared" si="10"/>
        <v>7.7214102871986331E-8</v>
      </c>
      <c r="W20" s="31">
        <f t="shared" si="10"/>
        <v>1.8149464938254596E-8</v>
      </c>
      <c r="X20" s="31">
        <f t="shared" si="10"/>
        <v>4.2660954209631801E-9</v>
      </c>
      <c r="Y20" s="31">
        <f t="shared" si="10"/>
        <v>1.0027606180101776E-9</v>
      </c>
    </row>
    <row r="21" spans="2:25" x14ac:dyDescent="0.3">
      <c r="M21" s="31">
        <f t="shared" ref="M21:Y21" si="11">M10/MAX(M$5:M$14)</f>
        <v>4.7619047619047616E-2</v>
      </c>
      <c r="N21" s="31">
        <f t="shared" si="11"/>
        <v>7.8170803205002935E-3</v>
      </c>
      <c r="O21" s="31">
        <f t="shared" si="11"/>
        <v>1.9238682577769704E-3</v>
      </c>
      <c r="P21" s="31">
        <f t="shared" si="11"/>
        <v>4.5974715694273766E-4</v>
      </c>
      <c r="Q21" s="31">
        <f t="shared" si="11"/>
        <v>1.0766914295227625E-4</v>
      </c>
      <c r="R21" s="31">
        <f t="shared" si="11"/>
        <v>2.528778533712853E-5</v>
      </c>
      <c r="S21" s="31">
        <f t="shared" si="11"/>
        <v>5.9455138383767404E-6</v>
      </c>
      <c r="T21" s="31">
        <f t="shared" si="11"/>
        <v>1.3975619563927451E-6</v>
      </c>
      <c r="U21" s="31">
        <f t="shared" si="11"/>
        <v>3.2849624622649057E-7</v>
      </c>
      <c r="V21" s="31">
        <f t="shared" si="11"/>
        <v>7.7214102871986331E-8</v>
      </c>
      <c r="W21" s="31">
        <f t="shared" si="11"/>
        <v>1.8149464938254596E-8</v>
      </c>
      <c r="X21" s="31">
        <f t="shared" si="11"/>
        <v>4.2660954209631801E-9</v>
      </c>
      <c r="Y21" s="31">
        <f t="shared" si="11"/>
        <v>1.0027606180101776E-9</v>
      </c>
    </row>
    <row r="22" spans="2:25" x14ac:dyDescent="0.3">
      <c r="M22" s="31">
        <f t="shared" ref="M22:Y22" si="12">M11/MAX(M$5:M$14)</f>
        <v>4.7619047619047616E-2</v>
      </c>
      <c r="N22" s="31">
        <f t="shared" si="12"/>
        <v>7.8170803205002935E-3</v>
      </c>
      <c r="O22" s="31">
        <f t="shared" si="12"/>
        <v>1.9238682577769704E-3</v>
      </c>
      <c r="P22" s="31">
        <f t="shared" si="12"/>
        <v>4.5974715694273766E-4</v>
      </c>
      <c r="Q22" s="31">
        <f t="shared" si="12"/>
        <v>1.0766914295227625E-4</v>
      </c>
      <c r="R22" s="31">
        <f t="shared" si="12"/>
        <v>2.528778533712853E-5</v>
      </c>
      <c r="S22" s="31">
        <f t="shared" si="12"/>
        <v>5.9455138383767404E-6</v>
      </c>
      <c r="T22" s="31">
        <f t="shared" si="12"/>
        <v>1.3975619563927451E-6</v>
      </c>
      <c r="U22" s="31">
        <f t="shared" si="12"/>
        <v>3.2849624622649057E-7</v>
      </c>
      <c r="V22" s="31">
        <f t="shared" si="12"/>
        <v>7.7214102871986331E-8</v>
      </c>
      <c r="W22" s="31">
        <f t="shared" si="12"/>
        <v>1.8149464938254596E-8</v>
      </c>
      <c r="X22" s="31">
        <f t="shared" si="12"/>
        <v>4.2660954209631801E-9</v>
      </c>
      <c r="Y22" s="31">
        <f t="shared" si="12"/>
        <v>1.0027606180101776E-9</v>
      </c>
    </row>
    <row r="23" spans="2:25" x14ac:dyDescent="0.3">
      <c r="B23" s="28"/>
      <c r="C23" s="33"/>
      <c r="J23" s="33"/>
      <c r="K23" s="33"/>
      <c r="M23" s="31">
        <f t="shared" ref="M23:Y23" si="13">M12/MAX(M$5:M$14)</f>
        <v>4.7619047619047616E-2</v>
      </c>
      <c r="N23" s="31">
        <f t="shared" si="13"/>
        <v>7.8170803205002935E-3</v>
      </c>
      <c r="O23" s="31">
        <f t="shared" si="13"/>
        <v>1.9238682577769704E-3</v>
      </c>
      <c r="P23" s="31">
        <f t="shared" si="13"/>
        <v>4.5974715694273766E-4</v>
      </c>
      <c r="Q23" s="31">
        <f t="shared" si="13"/>
        <v>1.0766914295227625E-4</v>
      </c>
      <c r="R23" s="31">
        <f t="shared" si="13"/>
        <v>2.528778533712853E-5</v>
      </c>
      <c r="S23" s="31">
        <f t="shared" si="13"/>
        <v>5.9455138383767404E-6</v>
      </c>
      <c r="T23" s="31">
        <f t="shared" si="13"/>
        <v>1.3975619563927451E-6</v>
      </c>
      <c r="U23" s="31">
        <f t="shared" si="13"/>
        <v>3.2849624622649057E-7</v>
      </c>
      <c r="V23" s="31">
        <f t="shared" si="13"/>
        <v>7.7214102871986331E-8</v>
      </c>
      <c r="W23" s="31">
        <f t="shared" si="13"/>
        <v>1.8149464938254596E-8</v>
      </c>
      <c r="X23" s="31">
        <f t="shared" si="13"/>
        <v>4.2660954209631801E-9</v>
      </c>
      <c r="Y23" s="31">
        <f t="shared" si="13"/>
        <v>1.0027606180101776E-9</v>
      </c>
    </row>
    <row r="24" spans="2:25" x14ac:dyDescent="0.3">
      <c r="H24" s="28"/>
      <c r="I24" s="33"/>
      <c r="J24" s="33"/>
      <c r="K24" s="33"/>
      <c r="M24" s="31">
        <f t="shared" ref="M24:Y24" si="14">M13/MAX(M$5:M$14)</f>
        <v>4.7619047619047616E-2</v>
      </c>
      <c r="N24" s="31">
        <f t="shared" si="14"/>
        <v>7.8170803205002935E-3</v>
      </c>
      <c r="O24" s="31">
        <f t="shared" si="14"/>
        <v>1.9238682577769704E-3</v>
      </c>
      <c r="P24" s="31">
        <f t="shared" si="14"/>
        <v>4.5974715694273766E-4</v>
      </c>
      <c r="Q24" s="31">
        <f t="shared" si="14"/>
        <v>1.0766914295227625E-4</v>
      </c>
      <c r="R24" s="31">
        <f t="shared" si="14"/>
        <v>2.528778533712853E-5</v>
      </c>
      <c r="S24" s="31">
        <f t="shared" si="14"/>
        <v>5.9455138383767404E-6</v>
      </c>
      <c r="T24" s="31">
        <f t="shared" si="14"/>
        <v>1.3975619563927451E-6</v>
      </c>
      <c r="U24" s="31">
        <f t="shared" si="14"/>
        <v>3.2849624622649057E-7</v>
      </c>
      <c r="V24" s="31">
        <f t="shared" si="14"/>
        <v>7.7214102871986331E-8</v>
      </c>
      <c r="W24" s="31">
        <f t="shared" si="14"/>
        <v>1.8149464938254596E-8</v>
      </c>
      <c r="X24" s="31">
        <f t="shared" si="14"/>
        <v>4.2660954209631801E-9</v>
      </c>
      <c r="Y24" s="31">
        <f t="shared" si="14"/>
        <v>1.0027606180101776E-9</v>
      </c>
    </row>
    <row r="25" spans="2:25" x14ac:dyDescent="0.3">
      <c r="H25" s="28"/>
      <c r="I25" s="33"/>
      <c r="J25" s="33"/>
      <c r="K25" s="33"/>
      <c r="M25" s="31">
        <f t="shared" ref="M25:Y25" si="15">M14/MAX(M$5:M$14)</f>
        <v>4.7619047619047616E-2</v>
      </c>
      <c r="N25" s="31">
        <f t="shared" si="15"/>
        <v>7.8170803205002935E-3</v>
      </c>
      <c r="O25" s="31">
        <f t="shared" si="15"/>
        <v>1.9238682577769704E-3</v>
      </c>
      <c r="P25" s="31">
        <f t="shared" si="15"/>
        <v>4.5974715694273766E-4</v>
      </c>
      <c r="Q25" s="31">
        <f t="shared" si="15"/>
        <v>1.0766914295227625E-4</v>
      </c>
      <c r="R25" s="31">
        <f t="shared" si="15"/>
        <v>2.528778533712853E-5</v>
      </c>
      <c r="S25" s="31">
        <f t="shared" si="15"/>
        <v>5.9455138383767404E-6</v>
      </c>
      <c r="T25" s="31">
        <f t="shared" si="15"/>
        <v>1.3975619563927451E-6</v>
      </c>
      <c r="U25" s="31">
        <f t="shared" si="15"/>
        <v>3.2849624622649057E-7</v>
      </c>
      <c r="V25" s="31">
        <f t="shared" si="15"/>
        <v>7.7214102871986331E-8</v>
      </c>
      <c r="W25" s="31">
        <f t="shared" si="15"/>
        <v>1.8149464938254596E-8</v>
      </c>
      <c r="X25" s="31">
        <f t="shared" si="15"/>
        <v>4.2660954209631801E-9</v>
      </c>
      <c r="Y25" s="31">
        <f t="shared" si="15"/>
        <v>1.0027606180101776E-9</v>
      </c>
    </row>
    <row r="26" spans="2:25" x14ac:dyDescent="0.3">
      <c r="M26" s="31">
        <f t="shared" ref="M26:Y26" si="16">SUM(M16:M25)</f>
        <v>2.1810846560846557</v>
      </c>
      <c r="N26" s="31">
        <f t="shared" si="16"/>
        <v>1.5751851128048113</v>
      </c>
      <c r="O26" s="31">
        <f t="shared" si="16"/>
        <v>1.5574515158478646</v>
      </c>
      <c r="P26" s="31">
        <f t="shared" si="16"/>
        <v>1.5642597682684187</v>
      </c>
      <c r="Q26" s="31">
        <f t="shared" si="16"/>
        <v>1.5601969213294618</v>
      </c>
      <c r="R26" s="31">
        <f t="shared" si="16"/>
        <v>1.5588664359456099</v>
      </c>
      <c r="S26" s="31">
        <f t="shared" si="16"/>
        <v>1.5589075914705415</v>
      </c>
      <c r="T26" s="31">
        <f t="shared" si="16"/>
        <v>1.5589219478946112</v>
      </c>
      <c r="U26" s="31">
        <f t="shared" si="16"/>
        <v>1.5589041030256059</v>
      </c>
      <c r="V26" s="31">
        <f t="shared" si="16"/>
        <v>1.5589007021414076</v>
      </c>
      <c r="W26" s="31">
        <f t="shared" si="16"/>
        <v>1.558901121320313</v>
      </c>
      <c r="X26" s="31">
        <f t="shared" si="16"/>
        <v>1.5589011112675382</v>
      </c>
      <c r="Y26" s="31">
        <f t="shared" si="16"/>
        <v>1.5589010421049196</v>
      </c>
    </row>
    <row r="27" spans="2:25" ht="14.4" thickBot="1" x14ac:dyDescent="0.35">
      <c r="M27" s="28" t="s">
        <v>25</v>
      </c>
    </row>
    <row r="28" spans="2:25" x14ac:dyDescent="0.3">
      <c r="B28" s="30">
        <f t="array" ref="B28:K37">IF(B5:K14*B15:K15&gt;0,B5:K14/B15:K15,)</f>
        <v>4.3478260869565216E-2</v>
      </c>
      <c r="C28" s="31">
        <v>7.5187969924812026E-2</v>
      </c>
      <c r="D28" s="31">
        <v>1.7543859649122806E-2</v>
      </c>
      <c r="E28" s="31">
        <v>2.4390243902439029E-2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M28" s="36">
        <f>M16/M$26</f>
        <v>3.1354236157438299E-2</v>
      </c>
      <c r="N28" s="36">
        <f>N16/N$26</f>
        <v>3.2146894213007648E-2</v>
      </c>
      <c r="O28" s="36">
        <f t="shared" ref="O28:X28" si="17">O16/O$26</f>
        <v>3.7592945253658624E-2</v>
      </c>
      <c r="P28" s="36">
        <f t="shared" si="17"/>
        <v>3.7756289827681103E-2</v>
      </c>
      <c r="Q28" s="36">
        <f t="shared" si="17"/>
        <v>3.7517879801017534E-2</v>
      </c>
      <c r="R28" s="36">
        <f t="shared" si="17"/>
        <v>3.7547472248931284E-2</v>
      </c>
      <c r="S28" s="36">
        <f t="shared" si="17"/>
        <v>3.7566508995310222E-2</v>
      </c>
      <c r="T28" s="36">
        <f t="shared" si="17"/>
        <v>3.7565296686314781E-2</v>
      </c>
      <c r="U28" s="36">
        <f t="shared" si="17"/>
        <v>3.7564582131454749E-2</v>
      </c>
      <c r="V28" s="36">
        <f t="shared" si="17"/>
        <v>3.7564773251147154E-2</v>
      </c>
      <c r="W28" s="36">
        <f t="shared" si="17"/>
        <v>3.7564825529830308E-2</v>
      </c>
      <c r="X28" s="36">
        <f t="shared" si="17"/>
        <v>3.7564816147667116E-2</v>
      </c>
      <c r="Y28" s="72">
        <f t="shared" ref="Y28" si="18">Y16/Y$26</f>
        <v>3.7564814599990046E-2</v>
      </c>
    </row>
    <row r="29" spans="2:25" x14ac:dyDescent="0.3">
      <c r="B29" s="31">
        <v>0.39130434782608697</v>
      </c>
      <c r="C29" s="30">
        <v>0.67669172932330823</v>
      </c>
      <c r="D29" s="31">
        <v>0.70175438596491224</v>
      </c>
      <c r="E29" s="31">
        <v>0.73170731707317083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M29" s="36">
        <f t="shared" ref="M29" si="19">M17/M$26</f>
        <v>0.45848747649948457</v>
      </c>
      <c r="N29" s="36">
        <f t="shared" ref="N29:X37" si="20">N17/N$26</f>
        <v>0.63484602023655279</v>
      </c>
      <c r="O29" s="36">
        <f t="shared" si="20"/>
        <v>0.64207456208073854</v>
      </c>
      <c r="P29" s="36">
        <f t="shared" si="20"/>
        <v>0.63928000980742816</v>
      </c>
      <c r="Q29" s="36">
        <f t="shared" si="20"/>
        <v>0.64094473353266745</v>
      </c>
      <c r="R29" s="36">
        <f t="shared" si="20"/>
        <v>0.64149177693559034</v>
      </c>
      <c r="S29" s="36">
        <f t="shared" si="20"/>
        <v>0.6414748414026803</v>
      </c>
      <c r="T29" s="36">
        <f t="shared" si="20"/>
        <v>0.64146893393254323</v>
      </c>
      <c r="U29" s="36">
        <f t="shared" si="20"/>
        <v>0.64147627686600195</v>
      </c>
      <c r="V29" s="36">
        <f t="shared" si="20"/>
        <v>0.64147767630506214</v>
      </c>
      <c r="W29" s="36">
        <f t="shared" si="20"/>
        <v>0.64147750381566782</v>
      </c>
      <c r="X29" s="36">
        <f t="shared" si="20"/>
        <v>0.64147750795231828</v>
      </c>
      <c r="Y29" s="73">
        <f t="shared" ref="Y29" si="21">Y17/Y$26</f>
        <v>0.64147753641228011</v>
      </c>
    </row>
    <row r="30" spans="2:25" x14ac:dyDescent="0.3">
      <c r="B30" s="31">
        <v>0.34782608695652173</v>
      </c>
      <c r="C30" s="31">
        <v>0.13533834586466165</v>
      </c>
      <c r="D30" s="30">
        <v>0.14035087719298245</v>
      </c>
      <c r="E30" s="31">
        <v>0.12195121951219513</v>
      </c>
      <c r="F30" s="31">
        <v>0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M30" s="36">
        <f t="shared" ref="M30" si="22">M18/M$26</f>
        <v>0.22269391715689252</v>
      </c>
      <c r="N30" s="36">
        <f t="shared" si="20"/>
        <v>0.16404289928593099</v>
      </c>
      <c r="O30" s="36">
        <f t="shared" si="20"/>
        <v>0.1710968140408668</v>
      </c>
      <c r="P30" s="36">
        <f t="shared" si="20"/>
        <v>0.17656301611634964</v>
      </c>
      <c r="Q30" s="36">
        <f t="shared" si="20"/>
        <v>0.17636127435964019</v>
      </c>
      <c r="R30" s="36">
        <f t="shared" si="20"/>
        <v>0.17617155695195741</v>
      </c>
      <c r="S30" s="36">
        <f t="shared" si="20"/>
        <v>0.17622310394847054</v>
      </c>
      <c r="T30" s="36">
        <f t="shared" si="20"/>
        <v>0.17623881692024496</v>
      </c>
      <c r="U30" s="36">
        <f t="shared" si="20"/>
        <v>0.17623662456238115</v>
      </c>
      <c r="V30" s="36">
        <f t="shared" si="20"/>
        <v>0.17623619322511244</v>
      </c>
      <c r="W30" s="36">
        <f t="shared" si="20"/>
        <v>0.17623643672156697</v>
      </c>
      <c r="X30" s="36">
        <f t="shared" si="20"/>
        <v>0.17623647156517416</v>
      </c>
      <c r="Y30" s="73">
        <f t="shared" ref="Y30" si="23">Y18/Y$26</f>
        <v>0.17623646042836863</v>
      </c>
    </row>
    <row r="31" spans="2:25" x14ac:dyDescent="0.3">
      <c r="B31" s="31">
        <v>0.21739130434782608</v>
      </c>
      <c r="C31" s="31">
        <v>0.11278195488721804</v>
      </c>
      <c r="D31" s="31">
        <v>0.14035087719298245</v>
      </c>
      <c r="E31" s="30">
        <v>0.12195121951219513</v>
      </c>
      <c r="F31" s="31">
        <v>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M31" s="36">
        <f t="shared" ref="M31" si="24">M19/M$26</f>
        <v>0.15646794832918917</v>
      </c>
      <c r="N31" s="36">
        <f t="shared" si="20"/>
        <v>0.13918833227647437</v>
      </c>
      <c r="O31" s="36">
        <f t="shared" si="20"/>
        <v>0.14182407741005715</v>
      </c>
      <c r="P31" s="36">
        <f t="shared" si="20"/>
        <v>0.14463724124654539</v>
      </c>
      <c r="Q31" s="36">
        <f t="shared" si="20"/>
        <v>0.14476205248583968</v>
      </c>
      <c r="R31" s="36">
        <f t="shared" si="20"/>
        <v>0.14469186242541715</v>
      </c>
      <c r="S31" s="36">
        <f t="shared" si="20"/>
        <v>0.14471266226825968</v>
      </c>
      <c r="T31" s="36">
        <f t="shared" si="20"/>
        <v>0.14472157350542736</v>
      </c>
      <c r="U31" s="36">
        <f t="shared" si="20"/>
        <v>0.14472125210486819</v>
      </c>
      <c r="V31" s="36">
        <f t="shared" si="20"/>
        <v>0.14472106003193852</v>
      </c>
      <c r="W31" s="36">
        <f t="shared" si="20"/>
        <v>0.14472116407809374</v>
      </c>
      <c r="X31" s="36">
        <f t="shared" si="20"/>
        <v>0.14472118791521463</v>
      </c>
      <c r="Y31" s="73">
        <f t="shared" ref="Y31" si="25">Y19/Y$26</f>
        <v>0.14472118469987102</v>
      </c>
    </row>
    <row r="32" spans="2:25" x14ac:dyDescent="0.3">
      <c r="B32" s="31">
        <v>0</v>
      </c>
      <c r="C32" s="31">
        <v>0</v>
      </c>
      <c r="D32" s="31">
        <v>0</v>
      </c>
      <c r="E32" s="31">
        <v>0</v>
      </c>
      <c r="F32" s="30">
        <v>0</v>
      </c>
      <c r="G32" s="31">
        <v>0</v>
      </c>
      <c r="H32" s="31">
        <v>0</v>
      </c>
      <c r="I32" s="31">
        <v>0</v>
      </c>
      <c r="J32" s="31">
        <v>0</v>
      </c>
      <c r="K32" s="31">
        <v>0</v>
      </c>
      <c r="M32" s="36">
        <f t="shared" ref="M32" si="26">M20/M$26</f>
        <v>2.1832736976165931E-2</v>
      </c>
      <c r="N32" s="36">
        <f t="shared" si="20"/>
        <v>4.9626423313390879E-3</v>
      </c>
      <c r="O32" s="36">
        <f t="shared" si="20"/>
        <v>1.2352668691131817E-3</v>
      </c>
      <c r="P32" s="36">
        <f t="shared" si="20"/>
        <v>2.9390716699929053E-4</v>
      </c>
      <c r="Q32" s="36">
        <f t="shared" si="20"/>
        <v>6.9009970139237379E-5</v>
      </c>
      <c r="R32" s="36">
        <f t="shared" si="20"/>
        <v>1.6221906350680349E-5</v>
      </c>
      <c r="S32" s="36">
        <f t="shared" si="20"/>
        <v>3.8138975465301607E-6</v>
      </c>
      <c r="T32" s="36">
        <f t="shared" si="20"/>
        <v>8.9649257827193366E-7</v>
      </c>
      <c r="U32" s="36">
        <f t="shared" si="20"/>
        <v>2.1072254899382662E-7</v>
      </c>
      <c r="V32" s="36">
        <f t="shared" si="20"/>
        <v>4.9531123288301816E-8</v>
      </c>
      <c r="W32" s="36">
        <f t="shared" si="20"/>
        <v>1.1642473464181542E-8</v>
      </c>
      <c r="X32" s="36">
        <f t="shared" si="20"/>
        <v>2.736604259326257E-9</v>
      </c>
      <c r="Y32" s="73">
        <f t="shared" ref="Y32" si="27">Y20/Y$26</f>
        <v>6.4324841085242418E-10</v>
      </c>
    </row>
    <row r="33" spans="1:25" x14ac:dyDescent="0.3">
      <c r="B33" s="31">
        <v>0</v>
      </c>
      <c r="C33" s="31">
        <v>0</v>
      </c>
      <c r="D33" s="31">
        <v>0</v>
      </c>
      <c r="E33" s="31">
        <v>0</v>
      </c>
      <c r="F33" s="31">
        <v>0</v>
      </c>
      <c r="G33" s="30">
        <v>0</v>
      </c>
      <c r="H33" s="31">
        <v>0</v>
      </c>
      <c r="I33" s="31">
        <v>0</v>
      </c>
      <c r="J33" s="31">
        <v>0</v>
      </c>
      <c r="K33" s="31">
        <v>0</v>
      </c>
      <c r="M33" s="36">
        <f t="shared" ref="M33" si="28">M21/M$26</f>
        <v>2.1832736976165931E-2</v>
      </c>
      <c r="N33" s="36">
        <f t="shared" si="20"/>
        <v>4.9626423313390879E-3</v>
      </c>
      <c r="O33" s="36">
        <f t="shared" si="20"/>
        <v>1.2352668691131817E-3</v>
      </c>
      <c r="P33" s="36">
        <f t="shared" si="20"/>
        <v>2.9390716699929053E-4</v>
      </c>
      <c r="Q33" s="36">
        <f t="shared" si="20"/>
        <v>6.9009970139237379E-5</v>
      </c>
      <c r="R33" s="36">
        <f t="shared" si="20"/>
        <v>1.6221906350680349E-5</v>
      </c>
      <c r="S33" s="36">
        <f t="shared" si="20"/>
        <v>3.8138975465301607E-6</v>
      </c>
      <c r="T33" s="36">
        <f t="shared" si="20"/>
        <v>8.9649257827193366E-7</v>
      </c>
      <c r="U33" s="36">
        <f t="shared" si="20"/>
        <v>2.1072254899382662E-7</v>
      </c>
      <c r="V33" s="36">
        <f t="shared" si="20"/>
        <v>4.9531123288301816E-8</v>
      </c>
      <c r="W33" s="36">
        <f t="shared" si="20"/>
        <v>1.1642473464181542E-8</v>
      </c>
      <c r="X33" s="36">
        <f t="shared" si="20"/>
        <v>2.736604259326257E-9</v>
      </c>
      <c r="Y33" s="73">
        <f t="shared" ref="Y33" si="29">Y21/Y$26</f>
        <v>6.4324841085242418E-10</v>
      </c>
    </row>
    <row r="34" spans="1:25" x14ac:dyDescent="0.3"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0">
        <v>0</v>
      </c>
      <c r="I34" s="31">
        <v>0</v>
      </c>
      <c r="J34" s="31">
        <v>0</v>
      </c>
      <c r="K34" s="31">
        <v>0</v>
      </c>
      <c r="M34" s="36">
        <f t="shared" ref="M34" si="30">M22/M$26</f>
        <v>2.1832736976165931E-2</v>
      </c>
      <c r="N34" s="36">
        <f t="shared" si="20"/>
        <v>4.9626423313390879E-3</v>
      </c>
      <c r="O34" s="36">
        <f t="shared" si="20"/>
        <v>1.2352668691131817E-3</v>
      </c>
      <c r="P34" s="36">
        <f t="shared" si="20"/>
        <v>2.9390716699929053E-4</v>
      </c>
      <c r="Q34" s="36">
        <f t="shared" si="20"/>
        <v>6.9009970139237379E-5</v>
      </c>
      <c r="R34" s="36">
        <f t="shared" si="20"/>
        <v>1.6221906350680349E-5</v>
      </c>
      <c r="S34" s="36">
        <f t="shared" si="20"/>
        <v>3.8138975465301607E-6</v>
      </c>
      <c r="T34" s="36">
        <f t="shared" si="20"/>
        <v>8.9649257827193366E-7</v>
      </c>
      <c r="U34" s="36">
        <f t="shared" si="20"/>
        <v>2.1072254899382662E-7</v>
      </c>
      <c r="V34" s="36">
        <f t="shared" si="20"/>
        <v>4.9531123288301816E-8</v>
      </c>
      <c r="W34" s="36">
        <f t="shared" si="20"/>
        <v>1.1642473464181542E-8</v>
      </c>
      <c r="X34" s="36">
        <f t="shared" si="20"/>
        <v>2.736604259326257E-9</v>
      </c>
      <c r="Y34" s="73">
        <f t="shared" ref="Y34" si="31">Y22/Y$26</f>
        <v>6.4324841085242418E-10</v>
      </c>
    </row>
    <row r="35" spans="1:25" x14ac:dyDescent="0.3"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0">
        <v>0</v>
      </c>
      <c r="J35" s="31">
        <v>0</v>
      </c>
      <c r="K35" s="31">
        <v>0</v>
      </c>
      <c r="M35" s="36">
        <f t="shared" ref="M35" si="32">M23/M$26</f>
        <v>2.1832736976165931E-2</v>
      </c>
      <c r="N35" s="36">
        <f t="shared" si="20"/>
        <v>4.9626423313390879E-3</v>
      </c>
      <c r="O35" s="36">
        <f t="shared" si="20"/>
        <v>1.2352668691131817E-3</v>
      </c>
      <c r="P35" s="36">
        <f t="shared" si="20"/>
        <v>2.9390716699929053E-4</v>
      </c>
      <c r="Q35" s="36">
        <f t="shared" si="20"/>
        <v>6.9009970139237379E-5</v>
      </c>
      <c r="R35" s="36">
        <f t="shared" si="20"/>
        <v>1.6221906350680349E-5</v>
      </c>
      <c r="S35" s="36">
        <f t="shared" si="20"/>
        <v>3.8138975465301607E-6</v>
      </c>
      <c r="T35" s="36">
        <f t="shared" si="20"/>
        <v>8.9649257827193366E-7</v>
      </c>
      <c r="U35" s="36">
        <f t="shared" si="20"/>
        <v>2.1072254899382662E-7</v>
      </c>
      <c r="V35" s="36">
        <f t="shared" si="20"/>
        <v>4.9531123288301816E-8</v>
      </c>
      <c r="W35" s="36">
        <f t="shared" si="20"/>
        <v>1.1642473464181542E-8</v>
      </c>
      <c r="X35" s="36">
        <f t="shared" si="20"/>
        <v>2.736604259326257E-9</v>
      </c>
      <c r="Y35" s="73">
        <f t="shared" ref="Y35" si="33">Y23/Y$26</f>
        <v>6.4324841085242418E-10</v>
      </c>
    </row>
    <row r="36" spans="1:25" x14ac:dyDescent="0.3">
      <c r="B36" s="31">
        <v>0</v>
      </c>
      <c r="C36" s="31">
        <v>0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0">
        <v>0</v>
      </c>
      <c r="K36" s="31">
        <v>0</v>
      </c>
      <c r="M36" s="36">
        <f t="shared" ref="M36" si="34">M24/M$26</f>
        <v>2.1832736976165931E-2</v>
      </c>
      <c r="N36" s="36">
        <f t="shared" si="20"/>
        <v>4.9626423313390879E-3</v>
      </c>
      <c r="O36" s="36">
        <f t="shared" si="20"/>
        <v>1.2352668691131817E-3</v>
      </c>
      <c r="P36" s="36">
        <f t="shared" si="20"/>
        <v>2.9390716699929053E-4</v>
      </c>
      <c r="Q36" s="36">
        <f t="shared" si="20"/>
        <v>6.9009970139237379E-5</v>
      </c>
      <c r="R36" s="36">
        <f t="shared" si="20"/>
        <v>1.6221906350680349E-5</v>
      </c>
      <c r="S36" s="36">
        <f t="shared" si="20"/>
        <v>3.8138975465301607E-6</v>
      </c>
      <c r="T36" s="36">
        <f t="shared" si="20"/>
        <v>8.9649257827193366E-7</v>
      </c>
      <c r="U36" s="36">
        <f t="shared" si="20"/>
        <v>2.1072254899382662E-7</v>
      </c>
      <c r="V36" s="36">
        <f t="shared" si="20"/>
        <v>4.9531123288301816E-8</v>
      </c>
      <c r="W36" s="36">
        <f t="shared" si="20"/>
        <v>1.1642473464181542E-8</v>
      </c>
      <c r="X36" s="36">
        <f t="shared" si="20"/>
        <v>2.736604259326257E-9</v>
      </c>
      <c r="Y36" s="73">
        <f t="shared" ref="Y36" si="35">Y24/Y$26</f>
        <v>6.4324841085242418E-10</v>
      </c>
    </row>
    <row r="37" spans="1:25" x14ac:dyDescent="0.3">
      <c r="B37" s="31">
        <v>0</v>
      </c>
      <c r="C37" s="31">
        <v>0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0">
        <v>0</v>
      </c>
      <c r="M37" s="36">
        <f t="shared" ref="M37" si="36">M25/M$26</f>
        <v>2.1832736976165931E-2</v>
      </c>
      <c r="N37" s="36">
        <f t="shared" si="20"/>
        <v>4.9626423313390879E-3</v>
      </c>
      <c r="O37" s="36">
        <f t="shared" si="20"/>
        <v>1.2352668691131817E-3</v>
      </c>
      <c r="P37" s="36">
        <f t="shared" si="20"/>
        <v>2.9390716699929053E-4</v>
      </c>
      <c r="Q37" s="36">
        <f t="shared" si="20"/>
        <v>6.9009970139237379E-5</v>
      </c>
      <c r="R37" s="36">
        <f t="shared" si="20"/>
        <v>1.6221906350680349E-5</v>
      </c>
      <c r="S37" s="36">
        <f t="shared" si="20"/>
        <v>3.8138975465301607E-6</v>
      </c>
      <c r="T37" s="36">
        <f t="shared" si="20"/>
        <v>8.9649257827193366E-7</v>
      </c>
      <c r="U37" s="36">
        <f t="shared" si="20"/>
        <v>2.1072254899382662E-7</v>
      </c>
      <c r="V37" s="36">
        <f t="shared" si="20"/>
        <v>4.9531123288301816E-8</v>
      </c>
      <c r="W37" s="36">
        <f t="shared" si="20"/>
        <v>1.1642473464181542E-8</v>
      </c>
      <c r="X37" s="36">
        <f t="shared" si="20"/>
        <v>2.736604259326257E-9</v>
      </c>
      <c r="Y37" s="73">
        <f t="shared" ref="Y37" si="37">Y25/Y$26</f>
        <v>6.4324841085242418E-10</v>
      </c>
    </row>
    <row r="38" spans="1:25" ht="14.4" thickBot="1" x14ac:dyDescent="0.35">
      <c r="M38" s="75" t="s">
        <v>36</v>
      </c>
      <c r="N38" s="27">
        <f t="shared" ref="N38:X38" si="38">SUM($B15*N28,$C15*N29,$D15*N30,$E15*N31,$F15*N32,$G15*N33,$H15*N34,$I15*N35,$J15*N36,$K15*N37)</f>
        <v>3.9876898899947633</v>
      </c>
      <c r="O38" s="27">
        <f t="shared" si="38"/>
        <v>4.195503495157106</v>
      </c>
      <c r="P38" s="27">
        <f t="shared" si="38"/>
        <v>4.2571453263583052</v>
      </c>
      <c r="Q38" s="27">
        <f t="shared" si="38"/>
        <v>4.2537080296180001</v>
      </c>
      <c r="R38" s="27">
        <f t="shared" si="38"/>
        <v>4.2532697694791315</v>
      </c>
      <c r="S38" s="27">
        <f t="shared" si="38"/>
        <v>4.254220418753123</v>
      </c>
      <c r="T38" s="27">
        <f t="shared" si="38"/>
        <v>4.2543688327868026</v>
      </c>
      <c r="U38" s="27">
        <f t="shared" si="38"/>
        <v>4.2543449932145467</v>
      </c>
      <c r="V38" s="27">
        <f t="shared" si="38"/>
        <v>4.2543468087513538</v>
      </c>
      <c r="W38" s="27">
        <f t="shared" si="38"/>
        <v>4.254350344350784</v>
      </c>
      <c r="X38" s="27">
        <f t="shared" si="38"/>
        <v>4.2543505783991735</v>
      </c>
      <c r="Y38" s="37">
        <f>SUM($B15*Y28,$C15*Y29,$D15*Y30,$E15*Y31,$F15*Y32,$G15*Y33,$H15*Y34,$I15*Y35,$J15*Y36,$K15*Y37)</f>
        <v>4.2543504791445432</v>
      </c>
    </row>
    <row r="39" spans="1:25" ht="14.4" thickBot="1" x14ac:dyDescent="0.35">
      <c r="A39" s="41" t="s">
        <v>27</v>
      </c>
      <c r="B39" s="42">
        <f>M41</f>
        <v>4.6626883943457358E-9</v>
      </c>
      <c r="L39" s="26" t="s">
        <v>125</v>
      </c>
      <c r="M39" s="288">
        <f>Summary!H17</f>
        <v>9.9999999999999995E-8</v>
      </c>
      <c r="N39" s="285">
        <f>SUM(N40:N49)</f>
        <v>3.6549091844034022E-2</v>
      </c>
      <c r="O39" s="285">
        <f>SUM(O40:O49)</f>
        <v>2.2197612192804901E-4</v>
      </c>
      <c r="P39" s="285">
        <f t="shared" ref="P39:Y39" si="39">SUM(P40:P49)</f>
        <v>5.0946408291648764E-5</v>
      </c>
      <c r="Q39" s="285">
        <f t="shared" si="39"/>
        <v>3.1878944989757567E-6</v>
      </c>
      <c r="R39" s="285">
        <f t="shared" si="39"/>
        <v>3.5777101508624107E-7</v>
      </c>
      <c r="S39" s="285">
        <f t="shared" si="39"/>
        <v>4.6626883943457358E-9</v>
      </c>
      <c r="T39" s="285">
        <f t="shared" si="39"/>
        <v>4.1374303685569454E-10</v>
      </c>
      <c r="U39" s="285">
        <f t="shared" si="39"/>
        <v>6.2160674947953864E-11</v>
      </c>
      <c r="V39" s="285">
        <f t="shared" si="39"/>
        <v>2.3737963240263355E-12</v>
      </c>
      <c r="W39" s="285">
        <f t="shared" si="39"/>
        <v>1.1121507636251635E-13</v>
      </c>
      <c r="X39" s="285">
        <f t="shared" si="39"/>
        <v>2.3633091955412275E-15</v>
      </c>
      <c r="Y39" s="285">
        <f t="shared" si="39"/>
        <v>9.7302443599074774E-16</v>
      </c>
    </row>
    <row r="40" spans="1:25" hidden="1" outlineLevel="1" x14ac:dyDescent="0.3">
      <c r="B40" s="38">
        <f>Y38</f>
        <v>4.2543504791445432</v>
      </c>
      <c r="C40" s="38"/>
      <c r="D40" s="38"/>
      <c r="E40" s="38"/>
      <c r="F40" s="38"/>
      <c r="G40" s="38"/>
      <c r="H40" s="38"/>
      <c r="I40" s="38"/>
      <c r="J40" s="38"/>
      <c r="K40" s="38"/>
      <c r="L40" s="26" t="s">
        <v>124</v>
      </c>
      <c r="M40" s="27">
        <f>1+MATCH(M39,N39:Y39,-1)</f>
        <v>6</v>
      </c>
      <c r="N40" s="27">
        <f>(N28-M28)^2</f>
        <v>6.2830679305898172E-7</v>
      </c>
      <c r="O40" s="27">
        <f>(O28-N28)^2</f>
        <v>2.9659471937375577E-5</v>
      </c>
      <c r="P40" s="27">
        <f t="shared" ref="P40:Y40" si="40">(P28-O28)^2</f>
        <v>2.6681449862584843E-8</v>
      </c>
      <c r="Q40" s="27">
        <f t="shared" si="40"/>
        <v>5.6839340813723482E-8</v>
      </c>
      <c r="R40" s="27">
        <f t="shared" si="40"/>
        <v>8.7571297352798618E-10</v>
      </c>
      <c r="S40" s="27">
        <f t="shared" si="40"/>
        <v>3.6239771269600428E-10</v>
      </c>
      <c r="T40" s="27">
        <f t="shared" si="40"/>
        <v>1.4696931004266347E-12</v>
      </c>
      <c r="U40" s="27">
        <f t="shared" si="40"/>
        <v>5.1058864799506806E-13</v>
      </c>
      <c r="V40" s="27">
        <f t="shared" si="40"/>
        <v>3.6526736825124252E-14</v>
      </c>
      <c r="W40" s="27">
        <f t="shared" si="40"/>
        <v>2.7330607122461025E-15</v>
      </c>
      <c r="X40" s="27">
        <f t="shared" si="40"/>
        <v>8.8024986164776238E-17</v>
      </c>
      <c r="Y40" s="27">
        <f t="shared" si="40"/>
        <v>2.3953043124938988E-18</v>
      </c>
    </row>
    <row r="41" spans="1:25" hidden="1" outlineLevel="1" x14ac:dyDescent="0.3">
      <c r="B41" s="38"/>
      <c r="C41" s="38">
        <f>B40</f>
        <v>4.2543504791445432</v>
      </c>
      <c r="D41" s="38"/>
      <c r="E41" s="38"/>
      <c r="F41" s="38"/>
      <c r="G41" s="38"/>
      <c r="H41" s="38"/>
      <c r="I41" s="38"/>
      <c r="J41" s="38"/>
      <c r="K41" s="38"/>
      <c r="L41" s="26" t="s">
        <v>123</v>
      </c>
      <c r="M41" s="27">
        <f>INDEX(N39:Y39,0,MIN(M40,12))</f>
        <v>4.6626883943457358E-9</v>
      </c>
      <c r="N41" s="27">
        <f t="shared" ref="N41" si="41">(N29-M29)^2</f>
        <v>3.1102335949059402E-2</v>
      </c>
      <c r="O41" s="27">
        <f t="shared" ref="O41:Y49" si="42">(O29-N29)^2</f>
        <v>5.2251817193144383E-5</v>
      </c>
      <c r="P41" s="27">
        <f t="shared" si="42"/>
        <v>7.8095224082642128E-6</v>
      </c>
      <c r="Q41" s="27">
        <f t="shared" si="42"/>
        <v>2.7713050813745861E-6</v>
      </c>
      <c r="R41" s="27">
        <f t="shared" si="42"/>
        <v>2.9925648468145161E-7</v>
      </c>
      <c r="S41" s="27">
        <f t="shared" si="42"/>
        <v>2.868122749472215E-10</v>
      </c>
      <c r="T41" s="27">
        <f t="shared" si="42"/>
        <v>3.4898203420345548E-11</v>
      </c>
      <c r="U41" s="27">
        <f t="shared" si="42"/>
        <v>5.3918671779197036E-11</v>
      </c>
      <c r="V41" s="27">
        <f t="shared" si="42"/>
        <v>1.9584296831858427E-12</v>
      </c>
      <c r="W41" s="27">
        <f t="shared" si="42"/>
        <v>2.9752591154036003E-14</v>
      </c>
      <c r="X41" s="27">
        <f t="shared" si="42"/>
        <v>1.7111877082929008E-17</v>
      </c>
      <c r="Y41" s="27">
        <f t="shared" si="42"/>
        <v>8.0996942745900668E-16</v>
      </c>
    </row>
    <row r="42" spans="1:25" hidden="1" outlineLevel="1" x14ac:dyDescent="0.3">
      <c r="B42" s="38"/>
      <c r="C42" s="38"/>
      <c r="D42" s="38">
        <f>C41</f>
        <v>4.2543504791445432</v>
      </c>
      <c r="E42" s="38"/>
      <c r="F42" s="38"/>
      <c r="G42" s="38"/>
      <c r="H42" s="38"/>
      <c r="I42" s="38"/>
      <c r="J42" s="38"/>
      <c r="K42" s="38"/>
      <c r="N42" s="27">
        <f t="shared" ref="N42" si="43">(N30-M30)^2</f>
        <v>3.4399418972998483E-3</v>
      </c>
      <c r="O42" s="27">
        <f t="shared" si="42"/>
        <v>4.9757713369901025E-5</v>
      </c>
      <c r="P42" s="27">
        <f t="shared" si="42"/>
        <v>2.9879365130012969E-5</v>
      </c>
      <c r="Q42" s="27">
        <f t="shared" si="42"/>
        <v>4.0699736400215069E-8</v>
      </c>
      <c r="R42" s="27">
        <f t="shared" si="42"/>
        <v>3.5992694777875035E-8</v>
      </c>
      <c r="S42" s="27">
        <f t="shared" si="42"/>
        <v>2.6570928495251967E-9</v>
      </c>
      <c r="T42" s="27">
        <f t="shared" si="42"/>
        <v>2.4689748198346815E-10</v>
      </c>
      <c r="U42" s="27">
        <f t="shared" si="42"/>
        <v>4.8064330029925156E-12</v>
      </c>
      <c r="V42" s="27">
        <f t="shared" si="42"/>
        <v>1.8605183937660068E-13</v>
      </c>
      <c r="W42" s="27">
        <f t="shared" si="42"/>
        <v>5.9290523367345456E-14</v>
      </c>
      <c r="X42" s="27">
        <f t="shared" si="42"/>
        <v>1.2140769622875662E-15</v>
      </c>
      <c r="Y42" s="27">
        <f t="shared" si="42"/>
        <v>1.2402843748719652E-16</v>
      </c>
    </row>
    <row r="43" spans="1:25" hidden="1" outlineLevel="1" x14ac:dyDescent="0.3">
      <c r="A43" s="27" t="s">
        <v>37</v>
      </c>
      <c r="B43" s="38"/>
      <c r="C43" s="38"/>
      <c r="D43" s="38"/>
      <c r="E43" s="38">
        <f>D42</f>
        <v>4.2543504791445432</v>
      </c>
      <c r="F43" s="38"/>
      <c r="G43" s="38"/>
      <c r="H43" s="38"/>
      <c r="I43" s="38"/>
      <c r="J43" s="38"/>
      <c r="K43" s="38"/>
      <c r="N43" s="27">
        <f t="shared" ref="N43" si="44">(N31-M31)^2</f>
        <v>2.985851309292391E-4</v>
      </c>
      <c r="O43" s="27">
        <f t="shared" si="42"/>
        <v>6.9471524092052994E-6</v>
      </c>
      <c r="P43" s="27">
        <f t="shared" si="42"/>
        <v>7.9138907709252733E-6</v>
      </c>
      <c r="Q43" s="27">
        <f t="shared" si="42"/>
        <v>1.5577845454174344E-8</v>
      </c>
      <c r="R43" s="27">
        <f t="shared" si="42"/>
        <v>4.9266445821178293E-9</v>
      </c>
      <c r="S43" s="27">
        <f t="shared" si="42"/>
        <v>4.3263346227410365E-10</v>
      </c>
      <c r="T43" s="27">
        <f t="shared" si="42"/>
        <v>7.9410147858547432E-11</v>
      </c>
      <c r="U43" s="27">
        <f t="shared" si="42"/>
        <v>1.0329831943269324E-13</v>
      </c>
      <c r="V43" s="27">
        <f t="shared" si="42"/>
        <v>3.6892010312889232E-14</v>
      </c>
      <c r="W43" s="27">
        <f t="shared" si="42"/>
        <v>1.0825602415919949E-14</v>
      </c>
      <c r="X43" s="27">
        <f t="shared" si="42"/>
        <v>5.6820833224201657E-16</v>
      </c>
      <c r="Y43" s="27">
        <f t="shared" si="42"/>
        <v>1.0338434482013296E-17</v>
      </c>
    </row>
    <row r="44" spans="1:25" hidden="1" outlineLevel="1" x14ac:dyDescent="0.3">
      <c r="B44" s="38"/>
      <c r="C44" s="38"/>
      <c r="D44" s="38"/>
      <c r="E44" s="38"/>
      <c r="F44" s="38">
        <f>E43</f>
        <v>4.2543504791445432</v>
      </c>
      <c r="G44" s="38"/>
      <c r="H44" s="38"/>
      <c r="I44" s="38"/>
      <c r="J44" s="38"/>
      <c r="K44" s="38"/>
      <c r="N44" s="27">
        <f t="shared" ref="N44" si="45">(N32-M32)^2</f>
        <v>2.8460009332541535E-4</v>
      </c>
      <c r="O44" s="27">
        <f t="shared" si="42"/>
        <v>1.3893327836403788E-5</v>
      </c>
      <c r="P44" s="27">
        <f t="shared" si="42"/>
        <v>8.8615808876395383E-7</v>
      </c>
      <c r="Q44" s="27">
        <f t="shared" si="42"/>
        <v>5.0578749155509507E-8</v>
      </c>
      <c r="R44" s="27">
        <f t="shared" si="42"/>
        <v>2.7865796785447663E-9</v>
      </c>
      <c r="S44" s="27">
        <f t="shared" si="42"/>
        <v>1.5395868248386861E-10</v>
      </c>
      <c r="T44" s="27">
        <f t="shared" si="42"/>
        <v>8.5112517488177863E-12</v>
      </c>
      <c r="U44" s="27">
        <f t="shared" si="42"/>
        <v>4.7028053305609575E-13</v>
      </c>
      <c r="V44" s="27">
        <f t="shared" si="42"/>
        <v>2.5982675720979722E-14</v>
      </c>
      <c r="W44" s="27">
        <f t="shared" si="42"/>
        <v>1.4355497854948093E-15</v>
      </c>
      <c r="X44" s="27">
        <f t="shared" si="42"/>
        <v>7.9314506293989722E-17</v>
      </c>
      <c r="Y44" s="27">
        <f t="shared" si="42"/>
        <v>4.3821387083396015E-18</v>
      </c>
    </row>
    <row r="45" spans="1:25" hidden="1" outlineLevel="1" x14ac:dyDescent="0.3">
      <c r="B45" s="38"/>
      <c r="C45" s="38"/>
      <c r="D45" s="38"/>
      <c r="E45" s="38"/>
      <c r="F45" s="38"/>
      <c r="G45" s="38">
        <f>F44</f>
        <v>4.2543504791445432</v>
      </c>
      <c r="H45" s="38"/>
      <c r="I45" s="38"/>
      <c r="J45" s="38"/>
      <c r="K45" s="38"/>
      <c r="N45" s="27">
        <f t="shared" ref="N45" si="46">(N33-M33)^2</f>
        <v>2.8460009332541535E-4</v>
      </c>
      <c r="O45" s="27">
        <f t="shared" si="42"/>
        <v>1.3893327836403788E-5</v>
      </c>
      <c r="P45" s="27">
        <f t="shared" si="42"/>
        <v>8.8615808876395383E-7</v>
      </c>
      <c r="Q45" s="27">
        <f t="shared" si="42"/>
        <v>5.0578749155509507E-8</v>
      </c>
      <c r="R45" s="27">
        <f t="shared" si="42"/>
        <v>2.7865796785447663E-9</v>
      </c>
      <c r="S45" s="27">
        <f t="shared" si="42"/>
        <v>1.5395868248386861E-10</v>
      </c>
      <c r="T45" s="27">
        <f t="shared" si="42"/>
        <v>8.5112517488177863E-12</v>
      </c>
      <c r="U45" s="27">
        <f t="shared" si="42"/>
        <v>4.7028053305609575E-13</v>
      </c>
      <c r="V45" s="27">
        <f t="shared" si="42"/>
        <v>2.5982675720979722E-14</v>
      </c>
      <c r="W45" s="27">
        <f t="shared" si="42"/>
        <v>1.4355497854948093E-15</v>
      </c>
      <c r="X45" s="27">
        <f t="shared" si="42"/>
        <v>7.9314506293989722E-17</v>
      </c>
      <c r="Y45" s="27">
        <f t="shared" si="42"/>
        <v>4.3821387083396015E-18</v>
      </c>
    </row>
    <row r="46" spans="1:25" hidden="1" outlineLevel="1" x14ac:dyDescent="0.3">
      <c r="B46" s="38"/>
      <c r="C46" s="38"/>
      <c r="D46" s="38"/>
      <c r="E46" s="38"/>
      <c r="F46" s="38"/>
      <c r="G46" s="38"/>
      <c r="H46" s="38">
        <f>G45</f>
        <v>4.2543504791445432</v>
      </c>
      <c r="I46" s="38"/>
      <c r="J46" s="38"/>
      <c r="K46" s="38"/>
      <c r="N46" s="27">
        <f t="shared" ref="N46" si="47">(N34-M34)^2</f>
        <v>2.8460009332541535E-4</v>
      </c>
      <c r="O46" s="27">
        <f t="shared" si="42"/>
        <v>1.3893327836403788E-5</v>
      </c>
      <c r="P46" s="27">
        <f t="shared" si="42"/>
        <v>8.8615808876395383E-7</v>
      </c>
      <c r="Q46" s="27">
        <f t="shared" si="42"/>
        <v>5.0578749155509507E-8</v>
      </c>
      <c r="R46" s="27">
        <f t="shared" si="42"/>
        <v>2.7865796785447663E-9</v>
      </c>
      <c r="S46" s="27">
        <f t="shared" si="42"/>
        <v>1.5395868248386861E-10</v>
      </c>
      <c r="T46" s="27">
        <f t="shared" si="42"/>
        <v>8.5112517488177863E-12</v>
      </c>
      <c r="U46" s="27">
        <f t="shared" si="42"/>
        <v>4.7028053305609575E-13</v>
      </c>
      <c r="V46" s="27">
        <f t="shared" si="42"/>
        <v>2.5982675720979722E-14</v>
      </c>
      <c r="W46" s="27">
        <f t="shared" si="42"/>
        <v>1.4355497854948093E-15</v>
      </c>
      <c r="X46" s="27">
        <f t="shared" si="42"/>
        <v>7.9314506293989722E-17</v>
      </c>
      <c r="Y46" s="27">
        <f t="shared" si="42"/>
        <v>4.3821387083396015E-18</v>
      </c>
    </row>
    <row r="47" spans="1:25" hidden="1" outlineLevel="1" x14ac:dyDescent="0.3">
      <c r="B47" s="38"/>
      <c r="C47" s="38"/>
      <c r="D47" s="38"/>
      <c r="E47" s="38"/>
      <c r="F47" s="38"/>
      <c r="G47" s="38"/>
      <c r="H47" s="38"/>
      <c r="I47" s="38">
        <f>H46</f>
        <v>4.2543504791445432</v>
      </c>
      <c r="J47" s="38"/>
      <c r="K47" s="38"/>
      <c r="N47" s="27">
        <f t="shared" ref="N47" si="48">(N35-M35)^2</f>
        <v>2.8460009332541535E-4</v>
      </c>
      <c r="O47" s="27">
        <f t="shared" si="42"/>
        <v>1.3893327836403788E-5</v>
      </c>
      <c r="P47" s="27">
        <f t="shared" si="42"/>
        <v>8.8615808876395383E-7</v>
      </c>
      <c r="Q47" s="27">
        <f t="shared" si="42"/>
        <v>5.0578749155509507E-8</v>
      </c>
      <c r="R47" s="27">
        <f t="shared" si="42"/>
        <v>2.7865796785447663E-9</v>
      </c>
      <c r="S47" s="27">
        <f t="shared" si="42"/>
        <v>1.5395868248386861E-10</v>
      </c>
      <c r="T47" s="27">
        <f t="shared" si="42"/>
        <v>8.5112517488177863E-12</v>
      </c>
      <c r="U47" s="27">
        <f t="shared" si="42"/>
        <v>4.7028053305609575E-13</v>
      </c>
      <c r="V47" s="27">
        <f t="shared" si="42"/>
        <v>2.5982675720979722E-14</v>
      </c>
      <c r="W47" s="27">
        <f t="shared" si="42"/>
        <v>1.4355497854948093E-15</v>
      </c>
      <c r="X47" s="27">
        <f t="shared" si="42"/>
        <v>7.9314506293989722E-17</v>
      </c>
      <c r="Y47" s="27">
        <f t="shared" si="42"/>
        <v>4.3821387083396015E-18</v>
      </c>
    </row>
    <row r="48" spans="1:25" hidden="1" outlineLevel="1" x14ac:dyDescent="0.3">
      <c r="B48" s="38"/>
      <c r="C48" s="38"/>
      <c r="D48" s="38"/>
      <c r="E48" s="38"/>
      <c r="F48" s="38"/>
      <c r="G48" s="38"/>
      <c r="H48" s="38"/>
      <c r="I48" s="38"/>
      <c r="J48" s="38">
        <f>I47</f>
        <v>4.2543504791445432</v>
      </c>
      <c r="K48" s="38"/>
      <c r="N48" s="27">
        <f t="shared" ref="N48" si="49">(N36-M36)^2</f>
        <v>2.8460009332541535E-4</v>
      </c>
      <c r="O48" s="27">
        <f t="shared" si="42"/>
        <v>1.3893327836403788E-5</v>
      </c>
      <c r="P48" s="27">
        <f t="shared" si="42"/>
        <v>8.8615808876395383E-7</v>
      </c>
      <c r="Q48" s="27">
        <f t="shared" si="42"/>
        <v>5.0578749155509507E-8</v>
      </c>
      <c r="R48" s="27">
        <f t="shared" si="42"/>
        <v>2.7865796785447663E-9</v>
      </c>
      <c r="S48" s="27">
        <f t="shared" si="42"/>
        <v>1.5395868248386861E-10</v>
      </c>
      <c r="T48" s="27">
        <f t="shared" si="42"/>
        <v>8.5112517488177863E-12</v>
      </c>
      <c r="U48" s="27">
        <f t="shared" si="42"/>
        <v>4.7028053305609575E-13</v>
      </c>
      <c r="V48" s="27">
        <f t="shared" si="42"/>
        <v>2.5982675720979722E-14</v>
      </c>
      <c r="W48" s="27">
        <f t="shared" si="42"/>
        <v>1.4355497854948093E-15</v>
      </c>
      <c r="X48" s="27">
        <f t="shared" si="42"/>
        <v>7.9314506293989722E-17</v>
      </c>
      <c r="Y48" s="27">
        <f t="shared" si="42"/>
        <v>4.3821387083396015E-18</v>
      </c>
    </row>
    <row r="49" spans="1:25" hidden="1" outlineLevel="1" x14ac:dyDescent="0.3">
      <c r="B49" s="38"/>
      <c r="C49" s="38"/>
      <c r="D49" s="38"/>
      <c r="E49" s="38"/>
      <c r="F49" s="38"/>
      <c r="G49" s="38"/>
      <c r="H49" s="38"/>
      <c r="I49" s="38"/>
      <c r="J49" s="38"/>
      <c r="K49" s="38">
        <f>J48</f>
        <v>4.2543504791445432</v>
      </c>
      <c r="N49" s="27">
        <f t="shared" ref="N49" si="50">(N37-M37)^2</f>
        <v>2.8460009332541535E-4</v>
      </c>
      <c r="O49" s="27">
        <f t="shared" si="42"/>
        <v>1.3893327836403788E-5</v>
      </c>
      <c r="P49" s="27">
        <f t="shared" si="42"/>
        <v>8.8615808876395383E-7</v>
      </c>
      <c r="Q49" s="27">
        <f t="shared" si="42"/>
        <v>5.0578749155509507E-8</v>
      </c>
      <c r="R49" s="27">
        <f t="shared" si="42"/>
        <v>2.7865796785447663E-9</v>
      </c>
      <c r="S49" s="27">
        <f t="shared" si="42"/>
        <v>1.5395868248386861E-10</v>
      </c>
      <c r="T49" s="27">
        <f t="shared" si="42"/>
        <v>8.5112517488177863E-12</v>
      </c>
      <c r="U49" s="27">
        <f t="shared" si="42"/>
        <v>4.7028053305609575E-13</v>
      </c>
      <c r="V49" s="27">
        <f t="shared" si="42"/>
        <v>2.5982675720979722E-14</v>
      </c>
      <c r="W49" s="27">
        <f t="shared" si="42"/>
        <v>1.4355497854948093E-15</v>
      </c>
      <c r="X49" s="27">
        <f t="shared" si="42"/>
        <v>7.9314506293989722E-17</v>
      </c>
      <c r="Y49" s="27">
        <f t="shared" si="42"/>
        <v>4.3821387083396015E-18</v>
      </c>
    </row>
    <row r="50" spans="1:25" hidden="1" outlineLevel="1" x14ac:dyDescent="0.3"/>
    <row r="51" spans="1:25" hidden="1" outlineLevel="1" x14ac:dyDescent="0.3">
      <c r="B51" s="38">
        <f t="array" ref="B51:K60">B5:K14-B40:K49</f>
        <v>-3.2543504791445432</v>
      </c>
      <c r="C51" s="31">
        <v>0.1111111111111111</v>
      </c>
      <c r="D51" s="31">
        <v>0.125</v>
      </c>
      <c r="E51" s="31">
        <v>0.2</v>
      </c>
      <c r="F51" s="31">
        <v>0</v>
      </c>
      <c r="G51" s="31">
        <v>0</v>
      </c>
      <c r="H51" s="31">
        <v>0</v>
      </c>
      <c r="I51" s="31">
        <v>0</v>
      </c>
      <c r="J51" s="31">
        <v>0</v>
      </c>
      <c r="K51" s="31">
        <v>0</v>
      </c>
    </row>
    <row r="52" spans="1:25" hidden="1" outlineLevel="1" x14ac:dyDescent="0.3">
      <c r="B52" s="31">
        <v>9</v>
      </c>
      <c r="C52" s="38">
        <v>-3.2543504791445432</v>
      </c>
      <c r="D52" s="31">
        <v>5</v>
      </c>
      <c r="E52" s="31">
        <v>6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0</v>
      </c>
    </row>
    <row r="53" spans="1:25" hidden="1" outlineLevel="1" x14ac:dyDescent="0.3">
      <c r="B53" s="31">
        <v>8</v>
      </c>
      <c r="C53" s="31">
        <v>0.2</v>
      </c>
      <c r="D53" s="38">
        <v>-3.2543504791445432</v>
      </c>
      <c r="E53" s="31">
        <v>1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0</v>
      </c>
    </row>
    <row r="54" spans="1:25" hidden="1" outlineLevel="1" x14ac:dyDescent="0.3">
      <c r="A54" s="27" t="s">
        <v>38</v>
      </c>
      <c r="B54" s="31">
        <v>5</v>
      </c>
      <c r="C54" s="31">
        <v>0.16666666666666666</v>
      </c>
      <c r="D54" s="31">
        <v>1</v>
      </c>
      <c r="E54" s="39">
        <v>-3.2543504791445432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</row>
    <row r="55" spans="1:25" hidden="1" outlineLevel="1" x14ac:dyDescent="0.3">
      <c r="B55" s="31">
        <v>0</v>
      </c>
      <c r="C55" s="31">
        <v>0</v>
      </c>
      <c r="D55" s="31">
        <v>0</v>
      </c>
      <c r="E55" s="31">
        <v>0</v>
      </c>
      <c r="F55" s="39">
        <v>-3.2543504791445432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</row>
    <row r="56" spans="1:25" hidden="1" outlineLevel="1" x14ac:dyDescent="0.3">
      <c r="B56" s="31">
        <v>0</v>
      </c>
      <c r="C56" s="31">
        <v>0</v>
      </c>
      <c r="D56" s="31">
        <v>0</v>
      </c>
      <c r="E56" s="31">
        <v>0</v>
      </c>
      <c r="F56" s="31">
        <v>0</v>
      </c>
      <c r="G56" s="39">
        <v>-3.2543504791445432</v>
      </c>
      <c r="H56" s="31">
        <v>0</v>
      </c>
      <c r="I56" s="31">
        <v>0</v>
      </c>
      <c r="J56" s="31">
        <v>0</v>
      </c>
      <c r="K56" s="31">
        <v>0</v>
      </c>
    </row>
    <row r="57" spans="1:25" hidden="1" outlineLevel="1" x14ac:dyDescent="0.3">
      <c r="B57" s="31">
        <v>0</v>
      </c>
      <c r="C57" s="31">
        <v>0</v>
      </c>
      <c r="D57" s="31">
        <v>0</v>
      </c>
      <c r="E57" s="31">
        <v>0</v>
      </c>
      <c r="F57" s="31">
        <v>0</v>
      </c>
      <c r="G57" s="31">
        <v>0</v>
      </c>
      <c r="H57" s="39">
        <v>-3.2543504791445432</v>
      </c>
      <c r="I57" s="31">
        <v>0</v>
      </c>
      <c r="J57" s="31">
        <v>0</v>
      </c>
      <c r="K57" s="31">
        <v>0</v>
      </c>
    </row>
    <row r="58" spans="1:25" hidden="1" outlineLevel="1" x14ac:dyDescent="0.3">
      <c r="B58" s="31">
        <v>0</v>
      </c>
      <c r="C58" s="31">
        <v>0</v>
      </c>
      <c r="D58" s="31">
        <v>0</v>
      </c>
      <c r="E58" s="31">
        <v>0</v>
      </c>
      <c r="F58" s="31">
        <v>0</v>
      </c>
      <c r="G58" s="31">
        <v>0</v>
      </c>
      <c r="H58" s="31">
        <v>0</v>
      </c>
      <c r="I58" s="38">
        <v>-3.2543504791445432</v>
      </c>
      <c r="J58" s="31">
        <v>0</v>
      </c>
      <c r="K58" s="31">
        <v>0</v>
      </c>
    </row>
    <row r="59" spans="1:25" hidden="1" outlineLevel="1" x14ac:dyDescent="0.3">
      <c r="B59" s="31">
        <v>0</v>
      </c>
      <c r="C59" s="31">
        <v>0</v>
      </c>
      <c r="D59" s="31">
        <v>0</v>
      </c>
      <c r="E59" s="31">
        <v>0</v>
      </c>
      <c r="F59" s="31">
        <v>0</v>
      </c>
      <c r="G59" s="31">
        <v>0</v>
      </c>
      <c r="H59" s="31">
        <v>0</v>
      </c>
      <c r="I59" s="31">
        <v>0</v>
      </c>
      <c r="J59" s="38">
        <v>-3.2543504791445432</v>
      </c>
      <c r="K59" s="31">
        <v>0</v>
      </c>
    </row>
    <row r="60" spans="1:25" hidden="1" outlineLevel="1" x14ac:dyDescent="0.3">
      <c r="B60" s="31">
        <v>0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0</v>
      </c>
      <c r="I60" s="31">
        <v>0</v>
      </c>
      <c r="J60" s="31">
        <v>0</v>
      </c>
      <c r="K60" s="38">
        <v>-3.2543504791445432</v>
      </c>
    </row>
    <row r="61" spans="1:25" hidden="1" outlineLevel="1" x14ac:dyDescent="0.3"/>
    <row r="62" spans="1:25" hidden="1" outlineLevel="1" x14ac:dyDescent="0.3">
      <c r="A62" s="27" t="s">
        <v>39</v>
      </c>
      <c r="B62" s="38">
        <f t="array" ref="B62:K62">MMULT(B51:K60,Y5:Y14)</f>
        <v>2.6028740551797824E-8</v>
      </c>
      <c r="C62" s="38">
        <v>2.6028740551797824E-8</v>
      </c>
      <c r="D62" s="38">
        <v>2.6028740551797824E-8</v>
      </c>
      <c r="E62" s="38">
        <v>2.6028740551797824E-8</v>
      </c>
      <c r="F62" s="38">
        <v>2.6028740551797824E-8</v>
      </c>
      <c r="G62" s="38">
        <v>2.6028740551797824E-8</v>
      </c>
      <c r="H62" s="38">
        <v>2.6028740551797824E-8</v>
      </c>
      <c r="I62" s="38">
        <v>2.6028740551797824E-8</v>
      </c>
      <c r="J62" s="38">
        <v>2.6028740551797824E-8</v>
      </c>
      <c r="K62" s="38">
        <v>2.6028740551797824E-8</v>
      </c>
    </row>
    <row r="63" spans="1:25" hidden="1" outlineLevel="1" x14ac:dyDescent="0.3"/>
    <row r="64" spans="1:25" hidden="1" outlineLevel="1" x14ac:dyDescent="0.3"/>
    <row r="65" hidden="1" outlineLevel="1" x14ac:dyDescent="0.3"/>
    <row r="66" hidden="1" outlineLevel="1" x14ac:dyDescent="0.3"/>
    <row r="67" hidden="1" outlineLevel="1" x14ac:dyDescent="0.3"/>
    <row r="68" hidden="1" outlineLevel="1" x14ac:dyDescent="0.3"/>
    <row r="69" hidden="1" outlineLevel="1" x14ac:dyDescent="0.3"/>
    <row r="70" hidden="1" outlineLevel="1" x14ac:dyDescent="0.3"/>
    <row r="71" hidden="1" outlineLevel="1" x14ac:dyDescent="0.3"/>
    <row r="72" collapsed="1" x14ac:dyDescent="0.3"/>
  </sheetData>
  <pageMargins left="0.7" right="0.7" top="0.75" bottom="0.75" header="0.3" footer="0.3"/>
  <pageSetup paperSize="9" scale="45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3" tint="0.39997558519241921"/>
  </sheetPr>
  <dimension ref="A1:E24"/>
  <sheetViews>
    <sheetView workbookViewId="0">
      <selection activeCell="D41" sqref="D41"/>
    </sheetView>
  </sheetViews>
  <sheetFormatPr baseColWidth="10" defaultColWidth="9.109375" defaultRowHeight="13.2" outlineLevelRow="1" x14ac:dyDescent="0.25"/>
  <cols>
    <col min="1" max="1" width="13.5546875" customWidth="1"/>
    <col min="2" max="2" width="50.88671875" customWidth="1"/>
    <col min="5" max="5" width="4" customWidth="1"/>
  </cols>
  <sheetData>
    <row r="1" spans="1:5" ht="32.25" customHeight="1" x14ac:dyDescent="0.25">
      <c r="A1" s="384"/>
      <c r="B1" s="385"/>
      <c r="C1" s="385"/>
      <c r="D1" s="385"/>
      <c r="E1" s="385"/>
    </row>
    <row r="2" spans="1:5" x14ac:dyDescent="0.25">
      <c r="A2" s="3"/>
    </row>
    <row r="3" spans="1:5" x14ac:dyDescent="0.25">
      <c r="A3" s="3"/>
    </row>
    <row r="13" spans="1:5" ht="31.5" customHeight="1" x14ac:dyDescent="0.25"/>
    <row r="14" spans="1:5" hidden="1" outlineLevel="1" x14ac:dyDescent="0.25"/>
    <row r="15" spans="1:5" hidden="1" outlineLevel="1" x14ac:dyDescent="0.25"/>
    <row r="16" spans="1:5" hidden="1" outlineLevel="1" x14ac:dyDescent="0.25"/>
    <row r="17" ht="42.75" hidden="1" customHeight="1" outlineLevel="1" x14ac:dyDescent="0.25"/>
    <row r="18" collapsed="1" x14ac:dyDescent="0.25"/>
    <row r="19" ht="54.75" hidden="1" customHeight="1" outlineLevel="1" x14ac:dyDescent="0.25"/>
    <row r="20" ht="16.5" hidden="1" customHeight="1" outlineLevel="1" x14ac:dyDescent="0.25"/>
    <row r="21" hidden="1" outlineLevel="1" x14ac:dyDescent="0.25"/>
    <row r="22" hidden="1" outlineLevel="1" x14ac:dyDescent="0.25"/>
    <row r="23" hidden="1" outlineLevel="1" x14ac:dyDescent="0.25"/>
    <row r="24" collapsed="1" x14ac:dyDescent="0.25"/>
  </sheetData>
  <mergeCells count="1">
    <mergeCell ref="A1:E1"/>
  </mergeCells>
  <phoneticPr fontId="3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Header>&amp;Lhttp://bpmsg.com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baseColWidth="10" defaultColWidth="9.109375"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2"/>
    <pageSetUpPr fitToPage="1"/>
  </sheetPr>
  <dimension ref="A1:X134"/>
  <sheetViews>
    <sheetView topLeftCell="A4" zoomScaleNormal="100" workbookViewId="0">
      <selection activeCell="T11" sqref="T11"/>
    </sheetView>
  </sheetViews>
  <sheetFormatPr baseColWidth="10" defaultColWidth="9.109375" defaultRowHeight="13.2" outlineLevelRow="1" x14ac:dyDescent="0.25"/>
  <cols>
    <col min="1" max="1" width="3.33203125" customWidth="1"/>
    <col min="2" max="2" width="2.6640625" customWidth="1"/>
    <col min="3" max="3" width="21.5546875" customWidth="1"/>
    <col min="4" max="5" width="7" customWidth="1"/>
    <col min="6" max="6" width="46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8.88671875" customWidth="1"/>
    <col min="16" max="27" width="9.109375" customWidth="1"/>
  </cols>
  <sheetData>
    <row r="1" spans="1:17" ht="17.399999999999999" x14ac:dyDescent="0.3">
      <c r="A1" s="123" t="e">
        <f>Summary!#REF!</f>
        <v>#REF!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2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/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294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295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295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295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295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295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295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100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2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379" priority="13">
      <formula>ISBLANK($B$17)</formula>
    </cfRule>
  </conditionalFormatting>
  <conditionalFormatting sqref="B6:N15">
    <cfRule type="expression" dxfId="378" priority="11">
      <formula>$B6&lt;&gt;""</formula>
    </cfRule>
  </conditionalFormatting>
  <conditionalFormatting sqref="C80:C88 D81:D88 E82:E88 F83:F88 G84:G88 H85:H88 I86:I88 C87:J88 C88:K88">
    <cfRule type="cellIs" dxfId="377" priority="23" operator="notEqual">
      <formula>0</formula>
    </cfRule>
  </conditionalFormatting>
  <conditionalFormatting sqref="C77:I77 N77 A79:A86">
    <cfRule type="cellIs" dxfId="376" priority="37" stopIfTrue="1" operator="equal">
      <formula>"n/a"</formula>
    </cfRule>
  </conditionalFormatting>
  <conditionalFormatting sqref="C91:L100">
    <cfRule type="cellIs" dxfId="375" priority="19" operator="equal">
      <formula>0</formula>
    </cfRule>
  </conditionalFormatting>
  <conditionalFormatting sqref="C102:L111">
    <cfRule type="cellIs" dxfId="374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373" priority="34" operator="notEqual">
      <formula>0</formula>
    </cfRule>
  </conditionalFormatting>
  <conditionalFormatting sqref="G17">
    <cfRule type="expression" dxfId="372" priority="22">
      <formula>ISBLANK($G$17)</formula>
    </cfRule>
  </conditionalFormatting>
  <conditionalFormatting sqref="K21:L65">
    <cfRule type="expression" dxfId="371" priority="26">
      <formula>AND($A21&gt;0,OR($K21="",$L21=""))</formula>
    </cfRule>
    <cfRule type="expression" dxfId="370" priority="27">
      <formula>($A21=0)</formula>
    </cfRule>
  </conditionalFormatting>
  <conditionalFormatting sqref="K27:L27">
    <cfRule type="cellIs" dxfId="369" priority="35" stopIfTrue="1" operator="equal">
      <formula>""" """</formula>
    </cfRule>
  </conditionalFormatting>
  <conditionalFormatting sqref="M17">
    <cfRule type="expression" dxfId="368" priority="9" stopIfTrue="1">
      <formula>$M$17&gt;$K$17</formula>
    </cfRule>
  </conditionalFormatting>
  <conditionalFormatting sqref="M21:M65">
    <cfRule type="cellIs" dxfId="367" priority="3" operator="greaterThan">
      <formula>3</formula>
    </cfRule>
    <cfRule type="cellIs" dxfId="366" priority="4" operator="equal">
      <formula>3</formula>
    </cfRule>
    <cfRule type="cellIs" dxfId="365" priority="5" operator="equal">
      <formula>2</formula>
    </cfRule>
    <cfRule type="cellIs" dxfId="364" priority="6" operator="equal">
      <formula>1</formula>
    </cfRule>
  </conditionalFormatting>
  <conditionalFormatting sqref="N91:N100">
    <cfRule type="cellIs" dxfId="363" priority="18" operator="equal">
      <formula>0</formula>
    </cfRule>
  </conditionalFormatting>
  <conditionalFormatting sqref="O6:O15">
    <cfRule type="cellIs" dxfId="362" priority="16" operator="lessThan">
      <formula>0.00001</formula>
    </cfRule>
    <cfRule type="colorScale" priority="17">
      <colorScale>
        <cfvo type="min"/>
        <cfvo type="max"/>
        <color rgb="FFFCFCFF"/>
        <color rgb="FF63BE7B"/>
      </colorScale>
    </cfRule>
  </conditionalFormatting>
  <conditionalFormatting sqref="Q79:Q86">
    <cfRule type="cellIs" dxfId="361" priority="36" stopIfTrue="1" operator="equal">
      <formula>0</formula>
    </cfRule>
  </conditionalFormatting>
  <dataValidations count="3">
    <dataValidation type="list" allowBlank="1" showInputMessage="1" showErrorMessage="1" sqref="K74 K21:K65" xr:uid="{00000000-0002-0000-0200-000000000000}">
      <formula1>$O$19:$O$20</formula1>
    </dataValidation>
    <dataValidation type="whole" allowBlank="1" showInputMessage="1" showErrorMessage="1" sqref="M74 M66" xr:uid="{00000000-0002-0000-0200-000001000000}">
      <formula1>1</formula1>
      <formula2>9</formula2>
    </dataValidation>
    <dataValidation type="decimal" allowBlank="1" showInputMessage="1" showErrorMessage="1" sqref="L21:L65" xr:uid="{00000000-0002-0000-02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2"/>
    <pageSetUpPr fitToPage="1"/>
  </sheetPr>
  <dimension ref="A1:X134"/>
  <sheetViews>
    <sheetView zoomScaleNormal="100" workbookViewId="0">
      <selection activeCell="A3" sqref="A3"/>
    </sheetView>
  </sheetViews>
  <sheetFormatPr baseColWidth="10" defaultColWidth="9.109375" defaultRowHeight="13.2" outlineLevelRow="1" x14ac:dyDescent="0.25"/>
  <cols>
    <col min="1" max="1" width="3.33203125" customWidth="1"/>
    <col min="2" max="2" width="2.6640625" customWidth="1"/>
    <col min="3" max="3" width="22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e">
        <f>Summary!#REF!</f>
        <v>#REF!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3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/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101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3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360" priority="13">
      <formula>ISBLANK($B$17)</formula>
    </cfRule>
  </conditionalFormatting>
  <conditionalFormatting sqref="B6:N15">
    <cfRule type="expression" dxfId="359" priority="11">
      <formula>$B6&lt;&gt;""</formula>
    </cfRule>
  </conditionalFormatting>
  <conditionalFormatting sqref="C80:C88 D81:D88 E82:E88 F83:F88 G84:G88 H85:H88 I86:I88 C87:J88 C88:K88">
    <cfRule type="cellIs" dxfId="358" priority="23" operator="notEqual">
      <formula>0</formula>
    </cfRule>
  </conditionalFormatting>
  <conditionalFormatting sqref="C77:I77 N77 A79:A86">
    <cfRule type="cellIs" dxfId="357" priority="37" stopIfTrue="1" operator="equal">
      <formula>"n/a"</formula>
    </cfRule>
  </conditionalFormatting>
  <conditionalFormatting sqref="C91:L100">
    <cfRule type="cellIs" dxfId="356" priority="19" operator="equal">
      <formula>0</formula>
    </cfRule>
  </conditionalFormatting>
  <conditionalFormatting sqref="C102:L111">
    <cfRule type="cellIs" dxfId="355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354" priority="34" operator="notEqual">
      <formula>0</formula>
    </cfRule>
  </conditionalFormatting>
  <conditionalFormatting sqref="G17">
    <cfRule type="expression" dxfId="353" priority="22">
      <formula>ISBLANK($G$17)</formula>
    </cfRule>
  </conditionalFormatting>
  <conditionalFormatting sqref="K21:L65">
    <cfRule type="expression" dxfId="352" priority="26">
      <formula>AND($A21&gt;0,OR($K21="",$L21=""))</formula>
    </cfRule>
    <cfRule type="expression" dxfId="351" priority="27">
      <formula>($A21=0)</formula>
    </cfRule>
  </conditionalFormatting>
  <conditionalFormatting sqref="K27:L27">
    <cfRule type="cellIs" dxfId="350" priority="35" stopIfTrue="1" operator="equal">
      <formula>""" """</formula>
    </cfRule>
  </conditionalFormatting>
  <conditionalFormatting sqref="M17">
    <cfRule type="expression" dxfId="349" priority="9" stopIfTrue="1">
      <formula>$M$17&gt;$K$17</formula>
    </cfRule>
  </conditionalFormatting>
  <conditionalFormatting sqref="M21:M65">
    <cfRule type="cellIs" dxfId="348" priority="3" operator="greaterThan">
      <formula>3</formula>
    </cfRule>
    <cfRule type="cellIs" dxfId="347" priority="4" operator="equal">
      <formula>3</formula>
    </cfRule>
    <cfRule type="cellIs" dxfId="346" priority="5" operator="equal">
      <formula>2</formula>
    </cfRule>
    <cfRule type="cellIs" dxfId="345" priority="6" operator="equal">
      <formula>1</formula>
    </cfRule>
  </conditionalFormatting>
  <conditionalFormatting sqref="N91:N100">
    <cfRule type="cellIs" dxfId="344" priority="18" operator="equal">
      <formula>0</formula>
    </cfRule>
  </conditionalFormatting>
  <conditionalFormatting sqref="O6:O15">
    <cfRule type="cellIs" dxfId="343" priority="16" operator="lessThan">
      <formula>0.00001</formula>
    </cfRule>
    <cfRule type="colorScale" priority="17">
      <colorScale>
        <cfvo type="min"/>
        <cfvo type="max"/>
        <color rgb="FFFCFCFF"/>
        <color rgb="FF63BE7B"/>
      </colorScale>
    </cfRule>
  </conditionalFormatting>
  <conditionalFormatting sqref="Q79:Q86">
    <cfRule type="cellIs" dxfId="342" priority="36" stopIfTrue="1" operator="equal">
      <formula>0</formula>
    </cfRule>
  </conditionalFormatting>
  <dataValidations count="3">
    <dataValidation type="whole" allowBlank="1" showInputMessage="1" showErrorMessage="1" sqref="M74 M66" xr:uid="{00000000-0002-0000-0300-000000000000}">
      <formula1>1</formula1>
      <formula2>9</formula2>
    </dataValidation>
    <dataValidation type="list" allowBlank="1" showInputMessage="1" showErrorMessage="1" sqref="K74 K21:K65" xr:uid="{00000000-0002-0000-0300-000001000000}">
      <formula1>$O$19:$O$20</formula1>
    </dataValidation>
    <dataValidation type="decimal" allowBlank="1" showInputMessage="1" showErrorMessage="1" sqref="L21:L65" xr:uid="{00000000-0002-0000-03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2"/>
    <pageSetUpPr fitToPage="1"/>
  </sheetPr>
  <dimension ref="A1:X134"/>
  <sheetViews>
    <sheetView topLeftCell="A15"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2" width="2.6640625" customWidth="1"/>
    <col min="3" max="3" width="20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4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102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4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341" priority="12">
      <formula>ISBLANK($B$17)</formula>
    </cfRule>
  </conditionalFormatting>
  <conditionalFormatting sqref="B6:N15">
    <cfRule type="expression" dxfId="340" priority="10">
      <formula>$B6&lt;&gt;""</formula>
    </cfRule>
  </conditionalFormatting>
  <conditionalFormatting sqref="C80:C88 D81:D88 E82:E88 F83:F88 G84:G88 H85:H88 I86:I88 C87:J88 C88:K88">
    <cfRule type="cellIs" dxfId="339" priority="22" operator="notEqual">
      <formula>0</formula>
    </cfRule>
  </conditionalFormatting>
  <conditionalFormatting sqref="C77:I77 N77 A79:A86">
    <cfRule type="cellIs" dxfId="338" priority="36" stopIfTrue="1" operator="equal">
      <formula>"n/a"</formula>
    </cfRule>
  </conditionalFormatting>
  <conditionalFormatting sqref="C91:L100">
    <cfRule type="cellIs" dxfId="337" priority="18" operator="equal">
      <formula>0</formula>
    </cfRule>
  </conditionalFormatting>
  <conditionalFormatting sqref="C102:L111">
    <cfRule type="cellIs" dxfId="336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335" priority="33" operator="notEqual">
      <formula>0</formula>
    </cfRule>
  </conditionalFormatting>
  <conditionalFormatting sqref="G17">
    <cfRule type="expression" dxfId="334" priority="21">
      <formula>ISBLANK($G$17)</formula>
    </cfRule>
  </conditionalFormatting>
  <conditionalFormatting sqref="K21:L65">
    <cfRule type="expression" dxfId="333" priority="25">
      <formula>AND($A21&gt;0,OR($K21="",$L21=""))</formula>
    </cfRule>
    <cfRule type="expression" dxfId="332" priority="26">
      <formula>($A21=0)</formula>
    </cfRule>
  </conditionalFormatting>
  <conditionalFormatting sqref="K27:L27">
    <cfRule type="cellIs" dxfId="331" priority="34" stopIfTrue="1" operator="equal">
      <formula>""" """</formula>
    </cfRule>
  </conditionalFormatting>
  <conditionalFormatting sqref="M17">
    <cfRule type="expression" dxfId="330" priority="9" stopIfTrue="1">
      <formula>$M$17&gt;$K$17</formula>
    </cfRule>
  </conditionalFormatting>
  <conditionalFormatting sqref="M21:M65">
    <cfRule type="cellIs" dxfId="329" priority="3" operator="greaterThan">
      <formula>3</formula>
    </cfRule>
    <cfRule type="cellIs" dxfId="328" priority="4" operator="equal">
      <formula>3</formula>
    </cfRule>
    <cfRule type="cellIs" dxfId="327" priority="5" operator="equal">
      <formula>2</formula>
    </cfRule>
    <cfRule type="cellIs" dxfId="326" priority="6" operator="equal">
      <formula>1</formula>
    </cfRule>
  </conditionalFormatting>
  <conditionalFormatting sqref="N91:N100">
    <cfRule type="cellIs" dxfId="325" priority="17" operator="equal">
      <formula>0</formula>
    </cfRule>
  </conditionalFormatting>
  <conditionalFormatting sqref="O6:O15">
    <cfRule type="cellIs" dxfId="324" priority="15" operator="lessThan">
      <formula>0.00001</formula>
    </cfRule>
    <cfRule type="colorScale" priority="16">
      <colorScale>
        <cfvo type="min"/>
        <cfvo type="max"/>
        <color rgb="FFFCFCFF"/>
        <color rgb="FF63BE7B"/>
      </colorScale>
    </cfRule>
  </conditionalFormatting>
  <conditionalFormatting sqref="Q79:Q86">
    <cfRule type="cellIs" dxfId="323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0400-000000000000}">
      <formula1>$O$19:$O$20</formula1>
    </dataValidation>
    <dataValidation type="whole" allowBlank="1" showInputMessage="1" showErrorMessage="1" sqref="M74 M66" xr:uid="{00000000-0002-0000-0400-000001000000}">
      <formula1>1</formula1>
      <formula2>9</formula2>
    </dataValidation>
    <dataValidation type="decimal" allowBlank="1" showInputMessage="1" showErrorMessage="1" sqref="L21:L65" xr:uid="{00000000-0002-0000-04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2" width="2.6640625" customWidth="1"/>
    <col min="3" max="3" width="20.8867187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5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103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5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322" priority="11">
      <formula>ISBLANK($B$17)</formula>
    </cfRule>
  </conditionalFormatting>
  <conditionalFormatting sqref="B6:N15">
    <cfRule type="expression" dxfId="321" priority="9">
      <formula>$B6&lt;&gt;""</formula>
    </cfRule>
  </conditionalFormatting>
  <conditionalFormatting sqref="C80:C88 D81:D88 E82:E88 F83:F88 G84:G88 H85:H88 I86:I88 C87:J88 C88:K88">
    <cfRule type="cellIs" dxfId="320" priority="21" operator="notEqual">
      <formula>0</formula>
    </cfRule>
  </conditionalFormatting>
  <conditionalFormatting sqref="C77:I77 N77 A79:A86">
    <cfRule type="cellIs" dxfId="319" priority="35" stopIfTrue="1" operator="equal">
      <formula>"n/a"</formula>
    </cfRule>
  </conditionalFormatting>
  <conditionalFormatting sqref="C91:L100">
    <cfRule type="cellIs" dxfId="318" priority="17" operator="equal">
      <formula>0</formula>
    </cfRule>
  </conditionalFormatting>
  <conditionalFormatting sqref="C102:L111">
    <cfRule type="cellIs" dxfId="317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316" priority="32" operator="notEqual">
      <formula>0</formula>
    </cfRule>
  </conditionalFormatting>
  <conditionalFormatting sqref="G17">
    <cfRule type="expression" dxfId="315" priority="20">
      <formula>ISBLANK($G$17)</formula>
    </cfRule>
  </conditionalFormatting>
  <conditionalFormatting sqref="K21:L65">
    <cfRule type="expression" dxfId="314" priority="24">
      <formula>AND($A21&gt;0,OR($K21="",$L21=""))</formula>
    </cfRule>
    <cfRule type="expression" dxfId="313" priority="25">
      <formula>($A21=0)</formula>
    </cfRule>
  </conditionalFormatting>
  <conditionalFormatting sqref="K27:L27">
    <cfRule type="cellIs" dxfId="312" priority="33" stopIfTrue="1" operator="equal">
      <formula>""" """</formula>
    </cfRule>
  </conditionalFormatting>
  <conditionalFormatting sqref="M17">
    <cfRule type="expression" dxfId="311" priority="10" stopIfTrue="1">
      <formula>$M$17&gt;$K$17</formula>
    </cfRule>
  </conditionalFormatting>
  <conditionalFormatting sqref="M21:M65">
    <cfRule type="cellIs" dxfId="310" priority="3" operator="greaterThan">
      <formula>3</formula>
    </cfRule>
    <cfRule type="cellIs" dxfId="309" priority="4" operator="equal">
      <formula>3</formula>
    </cfRule>
    <cfRule type="cellIs" dxfId="308" priority="5" operator="equal">
      <formula>2</formula>
    </cfRule>
    <cfRule type="cellIs" dxfId="307" priority="6" operator="equal">
      <formula>1</formula>
    </cfRule>
  </conditionalFormatting>
  <conditionalFormatting sqref="N91:N100">
    <cfRule type="cellIs" dxfId="306" priority="16" operator="equal">
      <formula>0</formula>
    </cfRule>
  </conditionalFormatting>
  <conditionalFormatting sqref="O6:O15">
    <cfRule type="cellIs" dxfId="305" priority="14" operator="lessThan">
      <formula>0.00001</formula>
    </cfRule>
    <cfRule type="colorScale" priority="15">
      <colorScale>
        <cfvo type="min"/>
        <cfvo type="max"/>
        <color rgb="FFFCFCFF"/>
        <color rgb="FF63BE7B"/>
      </colorScale>
    </cfRule>
  </conditionalFormatting>
  <conditionalFormatting sqref="Q79:Q86">
    <cfRule type="cellIs" dxfId="304" priority="34" stopIfTrue="1" operator="equal">
      <formula>0</formula>
    </cfRule>
  </conditionalFormatting>
  <dataValidations count="3">
    <dataValidation type="whole" allowBlank="1" showInputMessage="1" showErrorMessage="1" sqref="M74 M66" xr:uid="{00000000-0002-0000-0500-000000000000}">
      <formula1>1</formula1>
      <formula2>9</formula2>
    </dataValidation>
    <dataValidation type="list" allowBlank="1" showInputMessage="1" showErrorMessage="1" sqref="K74 K21:K65" xr:uid="{00000000-0002-0000-0500-000001000000}">
      <formula1>$O$19:$O$20</formula1>
    </dataValidation>
    <dataValidation type="decimal" allowBlank="1" showInputMessage="1" showErrorMessage="1" sqref="L21:L65" xr:uid="{00000000-0002-0000-05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2" width="2.6640625" customWidth="1"/>
    <col min="3" max="3" width="20.332031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6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104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6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303" priority="12">
      <formula>ISBLANK($B$17)</formula>
    </cfRule>
  </conditionalFormatting>
  <conditionalFormatting sqref="B6:N15">
    <cfRule type="expression" dxfId="302" priority="10">
      <formula>$B6&lt;&gt;""</formula>
    </cfRule>
  </conditionalFormatting>
  <conditionalFormatting sqref="C80:C88 D81:D88 E82:E88 F83:F88 G84:G88 H85:H88 I86:I88 C87:J88 C88:K88">
    <cfRule type="cellIs" dxfId="301" priority="22" operator="notEqual">
      <formula>0</formula>
    </cfRule>
  </conditionalFormatting>
  <conditionalFormatting sqref="C77:I77 N77 A79:A86">
    <cfRule type="cellIs" dxfId="300" priority="36" stopIfTrue="1" operator="equal">
      <formula>"n/a"</formula>
    </cfRule>
  </conditionalFormatting>
  <conditionalFormatting sqref="C91:L100">
    <cfRule type="cellIs" dxfId="299" priority="18" operator="equal">
      <formula>0</formula>
    </cfRule>
  </conditionalFormatting>
  <conditionalFormatting sqref="C102:L111">
    <cfRule type="cellIs" dxfId="298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297" priority="33" operator="notEqual">
      <formula>0</formula>
    </cfRule>
  </conditionalFormatting>
  <conditionalFormatting sqref="G17">
    <cfRule type="expression" dxfId="296" priority="21">
      <formula>ISBLANK($G$17)</formula>
    </cfRule>
  </conditionalFormatting>
  <conditionalFormatting sqref="K21:L65">
    <cfRule type="expression" dxfId="295" priority="25">
      <formula>AND($A21&gt;0,OR($K21="",$L21=""))</formula>
    </cfRule>
    <cfRule type="expression" dxfId="294" priority="26">
      <formula>($A21=0)</formula>
    </cfRule>
  </conditionalFormatting>
  <conditionalFormatting sqref="K27:L27">
    <cfRule type="cellIs" dxfId="293" priority="34" stopIfTrue="1" operator="equal">
      <formula>""" """</formula>
    </cfRule>
  </conditionalFormatting>
  <conditionalFormatting sqref="M17">
    <cfRule type="expression" dxfId="292" priority="9" stopIfTrue="1">
      <formula>$M$17&gt;$K$17</formula>
    </cfRule>
  </conditionalFormatting>
  <conditionalFormatting sqref="M21:M65">
    <cfRule type="cellIs" dxfId="291" priority="3" operator="greaterThan">
      <formula>3</formula>
    </cfRule>
    <cfRule type="cellIs" dxfId="290" priority="4" operator="equal">
      <formula>3</formula>
    </cfRule>
    <cfRule type="cellIs" dxfId="289" priority="5" operator="equal">
      <formula>2</formula>
    </cfRule>
    <cfRule type="cellIs" dxfId="288" priority="6" operator="equal">
      <formula>1</formula>
    </cfRule>
  </conditionalFormatting>
  <conditionalFormatting sqref="N91:N100">
    <cfRule type="cellIs" dxfId="287" priority="17" operator="equal">
      <formula>0</formula>
    </cfRule>
  </conditionalFormatting>
  <conditionalFormatting sqref="O6:O15">
    <cfRule type="cellIs" dxfId="286" priority="15" operator="lessThan">
      <formula>0.00001</formula>
    </cfRule>
    <cfRule type="colorScale" priority="16">
      <colorScale>
        <cfvo type="min"/>
        <cfvo type="max"/>
        <color rgb="FFFCFCFF"/>
        <color rgb="FF63BE7B"/>
      </colorScale>
    </cfRule>
  </conditionalFormatting>
  <conditionalFormatting sqref="Q79:Q86">
    <cfRule type="cellIs" dxfId="285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0600-000000000000}">
      <formula1>$O$19:$O$20</formula1>
    </dataValidation>
    <dataValidation type="whole" allowBlank="1" showInputMessage="1" showErrorMessage="1" sqref="M74 M66" xr:uid="{00000000-0002-0000-0600-000001000000}">
      <formula1>1</formula1>
      <formula2>9</formula2>
    </dataValidation>
    <dataValidation type="decimal" allowBlank="1" showInputMessage="1" showErrorMessage="1" sqref="L21:L65" xr:uid="{00000000-0002-0000-06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7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105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7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284" priority="15">
      <formula>ISBLANK($B$17)</formula>
    </cfRule>
  </conditionalFormatting>
  <conditionalFormatting sqref="B6:N15">
    <cfRule type="expression" dxfId="283" priority="13">
      <formula>$B6&lt;&gt;""</formula>
    </cfRule>
  </conditionalFormatting>
  <conditionalFormatting sqref="C80:C88 D81:D88 E82:E88 F83:F88 G84:G88 H85:H88 I86:I88 C87:J88 C88:K88">
    <cfRule type="cellIs" dxfId="282" priority="25" operator="notEqual">
      <formula>0</formula>
    </cfRule>
  </conditionalFormatting>
  <conditionalFormatting sqref="C77:I77 N77 A79:A86">
    <cfRule type="cellIs" dxfId="281" priority="39" stopIfTrue="1" operator="equal">
      <formula>"n/a"</formula>
    </cfRule>
  </conditionalFormatting>
  <conditionalFormatting sqref="C91:L100">
    <cfRule type="cellIs" dxfId="280" priority="21" operator="equal">
      <formula>0</formula>
    </cfRule>
  </conditionalFormatting>
  <conditionalFormatting sqref="C102:L111">
    <cfRule type="cellIs" dxfId="279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278" priority="36" operator="notEqual">
      <formula>0</formula>
    </cfRule>
  </conditionalFormatting>
  <conditionalFormatting sqref="G17">
    <cfRule type="expression" dxfId="277" priority="24">
      <formula>ISBLANK($G$17)</formula>
    </cfRule>
  </conditionalFormatting>
  <conditionalFormatting sqref="K21:L65">
    <cfRule type="expression" dxfId="276" priority="9">
      <formula>AND($A21&gt;0,OR($K21="",$L21=""))</formula>
    </cfRule>
    <cfRule type="expression" dxfId="275" priority="10">
      <formula>($A21=0)</formula>
    </cfRule>
  </conditionalFormatting>
  <conditionalFormatting sqref="K27:L27">
    <cfRule type="cellIs" dxfId="274" priority="11" stopIfTrue="1" operator="equal">
      <formula>""" """</formula>
    </cfRule>
  </conditionalFormatting>
  <conditionalFormatting sqref="M17">
    <cfRule type="expression" dxfId="273" priority="12" stopIfTrue="1">
      <formula>$M$17&gt;$K$17</formula>
    </cfRule>
  </conditionalFormatting>
  <conditionalFormatting sqref="M21:M65">
    <cfRule type="cellIs" dxfId="272" priority="3" operator="greaterThan">
      <formula>3</formula>
    </cfRule>
    <cfRule type="cellIs" dxfId="271" priority="4" operator="equal">
      <formula>3</formula>
    </cfRule>
    <cfRule type="cellIs" dxfId="270" priority="5" operator="equal">
      <formula>2</formula>
    </cfRule>
    <cfRule type="cellIs" dxfId="269" priority="6" operator="equal">
      <formula>1</formula>
    </cfRule>
  </conditionalFormatting>
  <conditionalFormatting sqref="N91:N100">
    <cfRule type="cellIs" dxfId="268" priority="20" operator="equal">
      <formula>0</formula>
    </cfRule>
  </conditionalFormatting>
  <conditionalFormatting sqref="O6:O15">
    <cfRule type="cellIs" dxfId="267" priority="18" operator="lessThan">
      <formula>0.00001</formula>
    </cfRule>
    <cfRule type="colorScale" priority="19">
      <colorScale>
        <cfvo type="min"/>
        <cfvo type="max"/>
        <color rgb="FFFCFCFF"/>
        <color rgb="FF63BE7B"/>
      </colorScale>
    </cfRule>
  </conditionalFormatting>
  <conditionalFormatting sqref="Q79:Q86">
    <cfRule type="cellIs" dxfId="266" priority="38" stopIfTrue="1" operator="equal">
      <formula>0</formula>
    </cfRule>
  </conditionalFormatting>
  <dataValidations count="3">
    <dataValidation type="whole" allowBlank="1" showInputMessage="1" showErrorMessage="1" sqref="M74 M66" xr:uid="{00000000-0002-0000-0700-000000000000}">
      <formula1>1</formula1>
      <formula2>9</formula2>
    </dataValidation>
    <dataValidation type="list" allowBlank="1" showInputMessage="1" showErrorMessage="1" sqref="K74 K21:K65" xr:uid="{00000000-0002-0000-0700-000001000000}">
      <formula1>$O$19:$O$20</formula1>
    </dataValidation>
    <dataValidation type="decimal" allowBlank="1" showInputMessage="1" showErrorMessage="1" sqref="L21:L65" xr:uid="{00000000-0002-0000-07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2"/>
    <pageSetUpPr fitToPage="1"/>
  </sheetPr>
  <dimension ref="A1:X134"/>
  <sheetViews>
    <sheetView zoomScaleNormal="100" workbookViewId="0">
      <selection activeCell="B17" sqref="B17:E17"/>
    </sheetView>
  </sheetViews>
  <sheetFormatPr baseColWidth="10" defaultColWidth="9.109375" defaultRowHeight="13.2" outlineLevelRow="1" x14ac:dyDescent="0.25"/>
  <cols>
    <col min="1" max="1" width="3.33203125" customWidth="1"/>
    <col min="2" max="3" width="2.6640625" customWidth="1"/>
    <col min="4" max="5" width="7" customWidth="1"/>
    <col min="6" max="6" width="3.6640625" customWidth="1"/>
    <col min="7" max="7" width="4.6640625" customWidth="1"/>
    <col min="8" max="10" width="6.6640625" customWidth="1"/>
    <col min="11" max="12" width="5.6640625" customWidth="1"/>
    <col min="13" max="13" width="4.6640625" customWidth="1"/>
    <col min="14" max="14" width="7.109375" customWidth="1"/>
    <col min="15" max="15" width="5.6640625" customWidth="1"/>
    <col min="16" max="27" width="9.109375" customWidth="1"/>
  </cols>
  <sheetData>
    <row r="1" spans="1:17" ht="17.399999999999999" x14ac:dyDescent="0.3">
      <c r="A1" s="123" t="s">
        <v>21</v>
      </c>
      <c r="B1" s="124"/>
      <c r="C1" s="124"/>
      <c r="D1" s="124"/>
      <c r="E1" s="124"/>
      <c r="F1" s="124"/>
      <c r="G1" s="125"/>
      <c r="H1" s="124"/>
      <c r="I1" s="124"/>
      <c r="J1" s="144" t="s">
        <v>15</v>
      </c>
      <c r="K1" s="126">
        <f>Summary!B7</f>
        <v>4</v>
      </c>
      <c r="L1" s="124"/>
      <c r="M1" s="124"/>
      <c r="N1" s="127" t="s">
        <v>47</v>
      </c>
      <c r="O1" s="128">
        <v>8</v>
      </c>
    </row>
    <row r="2" spans="1:17" ht="12.75" customHeight="1" x14ac:dyDescent="0.25">
      <c r="A2" s="143" t="s">
        <v>73</v>
      </c>
      <c r="B2" s="124"/>
      <c r="C2" s="124"/>
      <c r="D2" s="124" t="str">
        <f>Summary!B2</f>
        <v>projet T4a</v>
      </c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</row>
    <row r="3" spans="1:17" x14ac:dyDescent="0.25">
      <c r="A3" s="157" t="s">
        <v>20</v>
      </c>
      <c r="B3" s="91"/>
      <c r="C3" s="91"/>
      <c r="D3" s="158"/>
      <c r="E3" s="158"/>
      <c r="F3" s="158"/>
      <c r="G3" s="91"/>
      <c r="H3" s="91"/>
      <c r="I3" s="159"/>
      <c r="J3" s="159"/>
      <c r="K3" s="159"/>
      <c r="L3" s="159"/>
      <c r="M3" s="159"/>
      <c r="N3" s="91"/>
      <c r="O3" s="91"/>
    </row>
    <row r="4" spans="1:17" ht="37.5" customHeight="1" thickBot="1" x14ac:dyDescent="0.3">
      <c r="A4" s="379" t="s">
        <v>72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91"/>
    </row>
    <row r="5" spans="1:17" x14ac:dyDescent="0.25">
      <c r="A5" s="140" t="s">
        <v>26</v>
      </c>
      <c r="B5" s="135" t="s">
        <v>45</v>
      </c>
      <c r="C5" s="136"/>
      <c r="D5" s="136"/>
      <c r="E5" s="136"/>
      <c r="F5" s="137"/>
      <c r="G5" s="138" t="s">
        <v>19</v>
      </c>
      <c r="H5" s="138"/>
      <c r="I5" s="138"/>
      <c r="J5" s="138"/>
      <c r="K5" s="138"/>
      <c r="L5" s="136"/>
      <c r="M5" s="138"/>
      <c r="N5" s="137"/>
      <c r="O5" s="139" t="s">
        <v>64</v>
      </c>
      <c r="P5" s="1"/>
    </row>
    <row r="6" spans="1:17" x14ac:dyDescent="0.25">
      <c r="A6" s="141">
        <v>1</v>
      </c>
      <c r="B6" s="339" t="str">
        <f>IF(ISBLANK(Summary!C20),"",Summary!C20)</f>
        <v>Distance aux bâti</v>
      </c>
      <c r="C6" s="340"/>
      <c r="D6" s="340"/>
      <c r="E6" s="340"/>
      <c r="F6" s="341"/>
      <c r="G6" s="147" t="str">
        <f>IF(ISBLANK(Summary!F20),"",Summary!F20)</f>
        <v/>
      </c>
      <c r="H6" s="148"/>
      <c r="I6" s="148"/>
      <c r="J6" s="148"/>
      <c r="K6" s="148"/>
      <c r="L6" s="148"/>
      <c r="M6" s="148"/>
      <c r="N6" s="149"/>
      <c r="O6" s="153">
        <f t="array" ref="O6:O15">N91:N100</f>
        <v>0.25</v>
      </c>
      <c r="P6" s="3"/>
    </row>
    <row r="7" spans="1:17" x14ac:dyDescent="0.25">
      <c r="A7" s="141">
        <v>2</v>
      </c>
      <c r="B7" s="342" t="str">
        <f>IF(ISBLANK(Summary!C21),"",Summary!C21)</f>
        <v>pente</v>
      </c>
      <c r="C7" s="343"/>
      <c r="D7" s="343"/>
      <c r="E7" s="343"/>
      <c r="F7" s="344"/>
      <c r="G7" s="147" t="str">
        <f>IF(ISBLANK(Summary!F21),"",Summary!F21)</f>
        <v/>
      </c>
      <c r="H7" s="148"/>
      <c r="I7" s="148"/>
      <c r="J7" s="148"/>
      <c r="K7" s="148"/>
      <c r="L7" s="148"/>
      <c r="M7" s="148"/>
      <c r="N7" s="149"/>
      <c r="O7" s="154">
        <v>0.25</v>
      </c>
      <c r="P7" s="3"/>
    </row>
    <row r="8" spans="1:17" x14ac:dyDescent="0.25">
      <c r="A8" s="141">
        <v>3</v>
      </c>
      <c r="B8" s="342" t="str">
        <f>IF(ISBLANK(Summary!C22),"",Summary!C22)</f>
        <v>Orientation des parcelles</v>
      </c>
      <c r="C8" s="343"/>
      <c r="D8" s="343"/>
      <c r="E8" s="343"/>
      <c r="F8" s="344"/>
      <c r="G8" s="147" t="str">
        <f>IF(ISBLANK(Summary!F22),"",Summary!F22)</f>
        <v/>
      </c>
      <c r="H8" s="148"/>
      <c r="I8" s="148"/>
      <c r="J8" s="148"/>
      <c r="K8" s="148"/>
      <c r="L8" s="148"/>
      <c r="M8" s="148"/>
      <c r="N8" s="149"/>
      <c r="O8" s="154">
        <v>0.25</v>
      </c>
      <c r="P8" s="3"/>
    </row>
    <row r="9" spans="1:17" x14ac:dyDescent="0.25">
      <c r="A9" s="141">
        <v>4</v>
      </c>
      <c r="B9" s="342" t="str">
        <f>IF(ISBLANK(Summary!C23),"",Summary!C23)</f>
        <v>Taille des parcelles</v>
      </c>
      <c r="C9" s="343"/>
      <c r="D9" s="343"/>
      <c r="E9" s="343"/>
      <c r="F9" s="344"/>
      <c r="G9" s="147" t="str">
        <f>IF(ISBLANK(Summary!F23),"",Summary!F23)</f>
        <v/>
      </c>
      <c r="H9" s="148"/>
      <c r="I9" s="148"/>
      <c r="J9" s="148"/>
      <c r="K9" s="148"/>
      <c r="L9" s="148"/>
      <c r="M9" s="148"/>
      <c r="N9" s="149"/>
      <c r="O9" s="154">
        <v>0.25</v>
      </c>
      <c r="P9" s="3"/>
    </row>
    <row r="10" spans="1:17" x14ac:dyDescent="0.25">
      <c r="A10" s="141">
        <v>5</v>
      </c>
      <c r="B10" s="342" t="str">
        <f>IF(ISBLANK(Summary!C24),"",Summary!C24)</f>
        <v/>
      </c>
      <c r="C10" s="343"/>
      <c r="D10" s="343"/>
      <c r="E10" s="343"/>
      <c r="F10" s="344"/>
      <c r="G10" s="147" t="str">
        <f>IF(ISBLANK(Summary!F24),"",Summary!F24)</f>
        <v/>
      </c>
      <c r="H10" s="148"/>
      <c r="I10" s="148"/>
      <c r="J10" s="148"/>
      <c r="K10" s="148"/>
      <c r="L10" s="148"/>
      <c r="M10" s="148"/>
      <c r="N10" s="149"/>
      <c r="O10" s="154">
        <v>0</v>
      </c>
      <c r="P10" s="3"/>
    </row>
    <row r="11" spans="1:17" x14ac:dyDescent="0.25">
      <c r="A11" s="141">
        <v>6</v>
      </c>
      <c r="B11" s="342" t="str">
        <f>IF(ISBLANK(Summary!C25),"",Summary!C25)</f>
        <v/>
      </c>
      <c r="C11" s="343"/>
      <c r="D11" s="343"/>
      <c r="E11" s="343"/>
      <c r="F11" s="344"/>
      <c r="G11" s="147" t="str">
        <f>IF(ISBLANK(Summary!F25),"",Summary!F25)</f>
        <v/>
      </c>
      <c r="H11" s="148"/>
      <c r="I11" s="148"/>
      <c r="J11" s="148"/>
      <c r="K11" s="148"/>
      <c r="L11" s="148"/>
      <c r="M11" s="148"/>
      <c r="N11" s="149"/>
      <c r="O11" s="154">
        <v>0</v>
      </c>
      <c r="P11" s="3"/>
    </row>
    <row r="12" spans="1:17" x14ac:dyDescent="0.25">
      <c r="A12" s="141">
        <v>7</v>
      </c>
      <c r="B12" s="342" t="str">
        <f>IF(ISBLANK(Summary!C26),"",Summary!C26)</f>
        <v/>
      </c>
      <c r="C12" s="343"/>
      <c r="D12" s="343"/>
      <c r="E12" s="343"/>
      <c r="F12" s="344"/>
      <c r="G12" s="147" t="str">
        <f>IF(ISBLANK(Summary!F26),"",Summary!F26)</f>
        <v/>
      </c>
      <c r="H12" s="148"/>
      <c r="I12" s="148"/>
      <c r="J12" s="148"/>
      <c r="K12" s="148"/>
      <c r="L12" s="148"/>
      <c r="M12" s="148"/>
      <c r="N12" s="149"/>
      <c r="O12" s="154">
        <v>0</v>
      </c>
      <c r="P12" s="3"/>
    </row>
    <row r="13" spans="1:17" x14ac:dyDescent="0.25">
      <c r="A13" s="141">
        <v>8</v>
      </c>
      <c r="B13" s="342" t="str">
        <f>IF(ISBLANK(Summary!C27),"",Summary!C27)</f>
        <v/>
      </c>
      <c r="C13" s="343"/>
      <c r="D13" s="343"/>
      <c r="E13" s="343"/>
      <c r="F13" s="344"/>
      <c r="G13" s="147" t="str">
        <f>IF(ISBLANK(Summary!F27),"",Summary!F27)</f>
        <v/>
      </c>
      <c r="H13" s="148"/>
      <c r="I13" s="148"/>
      <c r="J13" s="148"/>
      <c r="K13" s="148"/>
      <c r="L13" s="148"/>
      <c r="M13" s="148"/>
      <c r="N13" s="149"/>
      <c r="O13" s="154">
        <v>0</v>
      </c>
      <c r="P13" s="3"/>
    </row>
    <row r="14" spans="1:17" x14ac:dyDescent="0.25">
      <c r="A14" s="141">
        <v>9</v>
      </c>
      <c r="B14" s="342" t="str">
        <f>IF(ISBLANK(Summary!C28),"",Summary!C28)</f>
        <v/>
      </c>
      <c r="C14" s="343"/>
      <c r="D14" s="343"/>
      <c r="E14" s="343"/>
      <c r="F14" s="344"/>
      <c r="G14" s="147" t="str">
        <f>IF(ISBLANK(Summary!F28),"",Summary!F28)</f>
        <v/>
      </c>
      <c r="H14" s="148"/>
      <c r="I14" s="148"/>
      <c r="J14" s="148"/>
      <c r="K14" s="148"/>
      <c r="L14" s="148"/>
      <c r="M14" s="148"/>
      <c r="N14" s="149"/>
      <c r="O14" s="155">
        <v>0</v>
      </c>
      <c r="P14" s="40"/>
    </row>
    <row r="15" spans="1:17" ht="13.8" thickBot="1" x14ac:dyDescent="0.3">
      <c r="A15" s="142">
        <v>10</v>
      </c>
      <c r="B15" s="348" t="str">
        <f>IF(ISBLANK(Summary!C29),"",Summary!C29)</f>
        <v/>
      </c>
      <c r="C15" s="349"/>
      <c r="D15" s="349"/>
      <c r="E15" s="349"/>
      <c r="F15" s="350"/>
      <c r="G15" s="150" t="str">
        <f>IF(ISBLANK(Summary!F29),"",Summary!F29)</f>
        <v/>
      </c>
      <c r="H15" s="151"/>
      <c r="I15" s="151"/>
      <c r="J15" s="151"/>
      <c r="K15" s="151"/>
      <c r="L15" s="151"/>
      <c r="M15" s="151"/>
      <c r="N15" s="152"/>
      <c r="O15" s="156">
        <v>0</v>
      </c>
      <c r="P15" s="40"/>
      <c r="Q15" s="40"/>
    </row>
    <row r="16" spans="1:17" ht="6" customHeight="1" thickBot="1" x14ac:dyDescent="0.3">
      <c r="A16" s="160"/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2"/>
      <c r="P16" s="40"/>
      <c r="Q16" s="40"/>
    </row>
    <row r="17" spans="1:24" ht="12.75" customHeight="1" thickBot="1" x14ac:dyDescent="0.3">
      <c r="A17" s="91"/>
      <c r="B17" s="345" t="s">
        <v>106</v>
      </c>
      <c r="C17" s="346"/>
      <c r="D17" s="346"/>
      <c r="E17" s="347"/>
      <c r="F17" s="272">
        <v>1</v>
      </c>
      <c r="G17" s="354"/>
      <c r="H17" s="378"/>
      <c r="I17" s="91"/>
      <c r="J17" s="163" t="s">
        <v>75</v>
      </c>
      <c r="K17" s="227">
        <f>Summary!K9</f>
        <v>0.1</v>
      </c>
      <c r="L17" s="113" t="s">
        <v>46</v>
      </c>
      <c r="M17" s="230">
        <f>(N101-K1)/((2.7699*K1-4.3513)-K1)</f>
        <v>0</v>
      </c>
      <c r="N17" s="113"/>
      <c r="O17" s="225">
        <f>Summary!K7</f>
        <v>1</v>
      </c>
      <c r="P17" s="40"/>
    </row>
    <row r="18" spans="1:24" ht="12.75" customHeight="1" thickBot="1" x14ac:dyDescent="0.3">
      <c r="A18" s="91"/>
      <c r="B18" s="148" t="s">
        <v>74</v>
      </c>
      <c r="C18" s="162"/>
      <c r="D18" s="91"/>
      <c r="E18" s="164"/>
      <c r="F18" s="164" t="s">
        <v>96</v>
      </c>
      <c r="G18" s="95"/>
      <c r="H18" s="164" t="s">
        <v>17</v>
      </c>
      <c r="I18" s="162"/>
      <c r="J18" s="91"/>
      <c r="K18" s="91"/>
      <c r="L18" s="91"/>
      <c r="M18" s="113" t="s">
        <v>16</v>
      </c>
      <c r="N18" s="165"/>
      <c r="O18" s="113" t="s">
        <v>44</v>
      </c>
      <c r="P18" s="40"/>
      <c r="Q18" s="40"/>
    </row>
    <row r="19" spans="1:24" ht="12.75" customHeight="1" x14ac:dyDescent="0.25">
      <c r="A19" s="166"/>
      <c r="B19" s="57"/>
      <c r="C19" s="46"/>
      <c r="D19" s="49"/>
      <c r="E19" s="49"/>
      <c r="F19" s="49"/>
      <c r="G19" s="49" t="s">
        <v>45</v>
      </c>
      <c r="H19" s="49"/>
      <c r="I19" s="47"/>
      <c r="J19" s="45"/>
      <c r="K19" s="56" t="s">
        <v>65</v>
      </c>
      <c r="L19" s="55" t="s">
        <v>44</v>
      </c>
      <c r="M19" s="91"/>
      <c r="N19" s="162"/>
      <c r="O19" s="170" t="s">
        <v>1</v>
      </c>
      <c r="P19" s="162"/>
    </row>
    <row r="20" spans="1:24" ht="12.75" customHeight="1" thickBot="1" x14ac:dyDescent="0.3">
      <c r="A20" s="167"/>
      <c r="B20" s="88" t="s">
        <v>42</v>
      </c>
      <c r="C20" s="85" t="s">
        <v>43</v>
      </c>
      <c r="D20" s="351" t="s">
        <v>1</v>
      </c>
      <c r="E20" s="363"/>
      <c r="F20" s="363"/>
      <c r="G20" s="81"/>
      <c r="H20" s="351" t="s">
        <v>2</v>
      </c>
      <c r="I20" s="352"/>
      <c r="J20" s="353"/>
      <c r="K20" s="122" t="s">
        <v>71</v>
      </c>
      <c r="L20" s="69" t="s">
        <v>41</v>
      </c>
      <c r="M20" s="91"/>
      <c r="N20" s="91"/>
      <c r="O20" s="170" t="s">
        <v>2</v>
      </c>
      <c r="P20" s="40"/>
      <c r="T20" s="86"/>
      <c r="U20" s="86"/>
    </row>
    <row r="21" spans="1:24" s="4" customFormat="1" ht="12.75" customHeight="1" x14ac:dyDescent="0.25">
      <c r="A21" s="168">
        <f>IF(AND(B21&lt;=$K$1,C21&lt;=$K$1),B21*10+C21,0)</f>
        <v>12</v>
      </c>
      <c r="B21" s="82">
        <v>1</v>
      </c>
      <c r="C21" s="84">
        <v>2</v>
      </c>
      <c r="D21" s="129" t="str">
        <f>VLOOKUP($B21,$A$6:$D$15,2)</f>
        <v>Distance aux bâti</v>
      </c>
      <c r="E21" s="130"/>
      <c r="F21" s="130"/>
      <c r="G21" s="59"/>
      <c r="H21" s="359" t="str">
        <f>IF(B21&gt;0,VLOOKUP($C21,$A$6:$D$15,2),"")</f>
        <v>pente</v>
      </c>
      <c r="I21" s="358"/>
      <c r="J21" s="358"/>
      <c r="K21" s="80"/>
      <c r="L21" s="83"/>
      <c r="M21" s="169" t="str">
        <f ca="1">IF(AND(P21&lt;&gt;0,L$66&gt;=($K$1*($K$1-1)/2)),RANK(P21,P$21:P$65),"")</f>
        <v/>
      </c>
      <c r="N21" s="282" t="str">
        <f t="shared" ref="N21:N65" ca="1" si="0">IF(M21&lt;4,OFFSET($B$123,$B21,$C21),"")</f>
        <v/>
      </c>
      <c r="O21" s="171">
        <f>IF(AND(L21&lt;&gt;"",K21&lt;&gt;""),CHOOSE(O$17,L21,LOG(L21+1,2),SQRT(L21),9/(10-L21),(0.45+0.05*L21)/(1-(0.45+0.05*L21)),L21^2,2^(L21-1))^(IF(K21="a",1,-1)),1)</f>
        <v>1</v>
      </c>
      <c r="P21" s="171">
        <f ca="1">IF(AND($M$17&gt;=$K$17,$A21&gt;0),OFFSET($B$101,$B21,$C21),0)</f>
        <v>0</v>
      </c>
      <c r="T21" s="87"/>
      <c r="U21" s="87"/>
      <c r="W21" s="52"/>
      <c r="X21" s="52"/>
    </row>
    <row r="22" spans="1:24" ht="12.75" customHeight="1" x14ac:dyDescent="0.25">
      <c r="A22" s="168">
        <f t="shared" ref="A22:A65" si="1">IF(AND(B22&lt;=$K$1,C22&lt;=$K$1),B22*10+C22,0)</f>
        <v>13</v>
      </c>
      <c r="B22" s="65">
        <v>1</v>
      </c>
      <c r="C22" s="66">
        <v>3</v>
      </c>
      <c r="D22" s="129" t="str">
        <f>IF(OR(B22=B21,A22=0),"",VLOOKUP($B22,$A$6:$D$15,2))</f>
        <v/>
      </c>
      <c r="E22" s="130"/>
      <c r="F22" s="130"/>
      <c r="G22" s="59"/>
      <c r="H22" s="359" t="str">
        <f t="shared" ref="H22:H65" si="2">IF(B22&gt;0,VLOOKUP($C22,$A$6:$D$15,2),"")</f>
        <v>Orientation des parcelles</v>
      </c>
      <c r="I22" s="358"/>
      <c r="J22" s="358"/>
      <c r="K22" s="79"/>
      <c r="L22" s="50"/>
      <c r="M22" s="169" t="str">
        <f t="shared" ref="M22:M65" ca="1" si="3">IF(AND(P22&lt;&gt;0,L$66&gt;=($K$1*($K$1-1)/2)),RANK(P22,P$21:P$65),"")</f>
        <v/>
      </c>
      <c r="N22" s="282" t="str">
        <f t="shared" ca="1" si="0"/>
        <v/>
      </c>
      <c r="O22" s="171">
        <f t="shared" ref="O22:O65" si="4">IF(AND(L22&lt;&gt;"",K22&lt;&gt;""),CHOOSE(O$17,L22,LOG(L22+1,2),SQRT(L22),9/(10-L22),(0.45+0.05*L22)/(1-(0.45+0.05*L22)),L22^2,2^(L22-1))^(IF(K22="a",1,-1)),1)</f>
        <v>1</v>
      </c>
      <c r="P22" s="171">
        <f t="shared" ref="P22:P65" ca="1" si="5">IF(AND($M$17&gt;=$K$17,$A22&gt;0),OFFSET($B$101,$B22,$C22),0)</f>
        <v>0</v>
      </c>
      <c r="T22" s="44"/>
      <c r="U22" s="44"/>
      <c r="W22" s="52"/>
      <c r="X22" s="54"/>
    </row>
    <row r="23" spans="1:24" ht="12.75" customHeight="1" x14ac:dyDescent="0.25">
      <c r="A23" s="168">
        <f t="shared" si="1"/>
        <v>14</v>
      </c>
      <c r="B23" s="65">
        <v>1</v>
      </c>
      <c r="C23" s="66">
        <v>4</v>
      </c>
      <c r="D23" s="129" t="str">
        <f t="shared" ref="D23:D65" si="6">IF(OR(B23=B22,A23=0),"",VLOOKUP($B23,$A$6:$D$15,2))</f>
        <v/>
      </c>
      <c r="E23" s="130"/>
      <c r="F23" s="130"/>
      <c r="G23" s="59"/>
      <c r="H23" s="359" t="str">
        <f t="shared" si="2"/>
        <v>Taille des parcelles</v>
      </c>
      <c r="I23" s="358"/>
      <c r="J23" s="358"/>
      <c r="K23" s="79"/>
      <c r="L23" s="50"/>
      <c r="M23" s="169" t="str">
        <f t="shared" ca="1" si="3"/>
        <v/>
      </c>
      <c r="N23" s="282" t="str">
        <f t="shared" ca="1" si="0"/>
        <v/>
      </c>
      <c r="O23" s="171">
        <f t="shared" si="4"/>
        <v>1</v>
      </c>
      <c r="P23" s="171">
        <f t="shared" ca="1" si="5"/>
        <v>0</v>
      </c>
      <c r="T23" s="44"/>
      <c r="U23" s="44"/>
      <c r="W23" s="52"/>
      <c r="X23" s="54"/>
    </row>
    <row r="24" spans="1:24" ht="12.75" customHeight="1" x14ac:dyDescent="0.25">
      <c r="A24" s="168">
        <f t="shared" si="1"/>
        <v>0</v>
      </c>
      <c r="B24" s="65">
        <v>1</v>
      </c>
      <c r="C24" s="66">
        <v>5</v>
      </c>
      <c r="D24" s="129" t="str">
        <f t="shared" si="6"/>
        <v/>
      </c>
      <c r="E24" s="130"/>
      <c r="F24" s="130"/>
      <c r="G24" s="59"/>
      <c r="H24" s="359" t="str">
        <f t="shared" si="2"/>
        <v/>
      </c>
      <c r="I24" s="358"/>
      <c r="J24" s="358"/>
      <c r="K24" s="79"/>
      <c r="L24" s="50"/>
      <c r="M24" s="169" t="str">
        <f t="shared" ca="1" si="3"/>
        <v/>
      </c>
      <c r="N24" s="282" t="str">
        <f t="shared" ca="1" si="0"/>
        <v/>
      </c>
      <c r="O24" s="171">
        <f t="shared" si="4"/>
        <v>1</v>
      </c>
      <c r="P24" s="171">
        <f t="shared" ca="1" si="5"/>
        <v>0</v>
      </c>
      <c r="T24" s="44"/>
      <c r="U24" s="44"/>
      <c r="W24" s="52"/>
      <c r="X24" s="54"/>
    </row>
    <row r="25" spans="1:24" ht="12.75" customHeight="1" x14ac:dyDescent="0.25">
      <c r="A25" s="168">
        <f t="shared" si="1"/>
        <v>0</v>
      </c>
      <c r="B25" s="65">
        <v>1</v>
      </c>
      <c r="C25" s="66">
        <v>6</v>
      </c>
      <c r="D25" s="129" t="str">
        <f t="shared" si="6"/>
        <v/>
      </c>
      <c r="E25" s="130"/>
      <c r="F25" s="130"/>
      <c r="G25" s="59"/>
      <c r="H25" s="359" t="str">
        <f t="shared" si="2"/>
        <v/>
      </c>
      <c r="I25" s="358"/>
      <c r="J25" s="358"/>
      <c r="K25" s="79"/>
      <c r="L25" s="50"/>
      <c r="M25" s="169" t="str">
        <f t="shared" ca="1" si="3"/>
        <v/>
      </c>
      <c r="N25" s="282" t="str">
        <f t="shared" ca="1" si="0"/>
        <v/>
      </c>
      <c r="O25" s="171">
        <f t="shared" si="4"/>
        <v>1</v>
      </c>
      <c r="P25" s="171">
        <f t="shared" ca="1" si="5"/>
        <v>0</v>
      </c>
      <c r="T25" s="44"/>
      <c r="U25" s="44"/>
      <c r="W25" s="52"/>
      <c r="X25" s="54"/>
    </row>
    <row r="26" spans="1:24" ht="12.75" customHeight="1" x14ac:dyDescent="0.25">
      <c r="A26" s="168">
        <f t="shared" si="1"/>
        <v>0</v>
      </c>
      <c r="B26" s="65">
        <v>1</v>
      </c>
      <c r="C26" s="66">
        <v>7</v>
      </c>
      <c r="D26" s="129" t="str">
        <f t="shared" si="6"/>
        <v/>
      </c>
      <c r="E26" s="130"/>
      <c r="F26" s="130"/>
      <c r="G26" s="59"/>
      <c r="H26" s="359" t="str">
        <f t="shared" si="2"/>
        <v/>
      </c>
      <c r="I26" s="358"/>
      <c r="J26" s="358"/>
      <c r="K26" s="79"/>
      <c r="L26" s="50"/>
      <c r="M26" s="169" t="str">
        <f t="shared" ca="1" si="3"/>
        <v/>
      </c>
      <c r="N26" s="282" t="str">
        <f t="shared" ca="1" si="0"/>
        <v/>
      </c>
      <c r="O26" s="171">
        <f t="shared" si="4"/>
        <v>1</v>
      </c>
      <c r="P26" s="171">
        <f t="shared" ca="1" si="5"/>
        <v>0</v>
      </c>
      <c r="T26" s="44"/>
      <c r="U26" s="44"/>
      <c r="W26" s="52"/>
      <c r="X26" s="54"/>
    </row>
    <row r="27" spans="1:24" ht="12.75" customHeight="1" x14ac:dyDescent="0.25">
      <c r="A27" s="168">
        <f t="shared" si="1"/>
        <v>0</v>
      </c>
      <c r="B27" s="63">
        <v>1</v>
      </c>
      <c r="C27" s="64">
        <v>8</v>
      </c>
      <c r="D27" s="131" t="str">
        <f t="shared" si="6"/>
        <v/>
      </c>
      <c r="E27" s="132"/>
      <c r="F27" s="132"/>
      <c r="G27" s="58"/>
      <c r="H27" s="360" t="str">
        <f t="shared" si="2"/>
        <v/>
      </c>
      <c r="I27" s="361"/>
      <c r="J27" s="361"/>
      <c r="K27" s="79"/>
      <c r="L27" s="50"/>
      <c r="M27" s="169" t="str">
        <f t="shared" ca="1" si="3"/>
        <v/>
      </c>
      <c r="N27" s="282" t="str">
        <f t="shared" ca="1" si="0"/>
        <v/>
      </c>
      <c r="O27" s="171">
        <f t="shared" si="4"/>
        <v>1</v>
      </c>
      <c r="P27" s="171">
        <f t="shared" ca="1" si="5"/>
        <v>0</v>
      </c>
      <c r="T27" s="44"/>
      <c r="U27" s="44"/>
      <c r="W27" s="52"/>
      <c r="X27" s="54"/>
    </row>
    <row r="28" spans="1:24" ht="12.75" customHeight="1" x14ac:dyDescent="0.25">
      <c r="A28" s="168">
        <f t="shared" si="1"/>
        <v>23</v>
      </c>
      <c r="B28" s="65">
        <v>2</v>
      </c>
      <c r="C28" s="66">
        <v>3</v>
      </c>
      <c r="D28" s="129" t="str">
        <f t="shared" si="6"/>
        <v>pente</v>
      </c>
      <c r="E28" s="130"/>
      <c r="F28" s="130"/>
      <c r="G28" s="59"/>
      <c r="H28" s="359" t="str">
        <f t="shared" si="2"/>
        <v>Orientation des parcelles</v>
      </c>
      <c r="I28" s="358"/>
      <c r="J28" s="358"/>
      <c r="K28" s="79"/>
      <c r="L28" s="50"/>
      <c r="M28" s="169" t="str">
        <f t="shared" ca="1" si="3"/>
        <v/>
      </c>
      <c r="N28" s="282" t="str">
        <f t="shared" ca="1" si="0"/>
        <v/>
      </c>
      <c r="O28" s="171">
        <f t="shared" si="4"/>
        <v>1</v>
      </c>
      <c r="P28" s="171">
        <f t="shared" ca="1" si="5"/>
        <v>0</v>
      </c>
      <c r="T28" s="44"/>
      <c r="U28" s="44"/>
      <c r="W28" s="52"/>
      <c r="X28" s="54"/>
    </row>
    <row r="29" spans="1:24" ht="12.75" customHeight="1" x14ac:dyDescent="0.25">
      <c r="A29" s="168">
        <f t="shared" si="1"/>
        <v>24</v>
      </c>
      <c r="B29" s="65">
        <v>2</v>
      </c>
      <c r="C29" s="66">
        <v>4</v>
      </c>
      <c r="D29" s="129" t="str">
        <f t="shared" si="6"/>
        <v/>
      </c>
      <c r="E29" s="130"/>
      <c r="F29" s="130"/>
      <c r="G29" s="59"/>
      <c r="H29" s="359" t="str">
        <f t="shared" si="2"/>
        <v>Taille des parcelles</v>
      </c>
      <c r="I29" s="358"/>
      <c r="J29" s="358"/>
      <c r="K29" s="79"/>
      <c r="L29" s="50"/>
      <c r="M29" s="169" t="str">
        <f t="shared" ca="1" si="3"/>
        <v/>
      </c>
      <c r="N29" s="282" t="str">
        <f t="shared" ca="1" si="0"/>
        <v/>
      </c>
      <c r="O29" s="171">
        <f t="shared" si="4"/>
        <v>1</v>
      </c>
      <c r="P29" s="171">
        <f t="shared" ca="1" si="5"/>
        <v>0</v>
      </c>
      <c r="T29" s="44"/>
      <c r="U29" s="44"/>
      <c r="W29" s="52"/>
      <c r="X29" s="54"/>
    </row>
    <row r="30" spans="1:24" ht="12.75" customHeight="1" x14ac:dyDescent="0.25">
      <c r="A30" s="168">
        <f t="shared" si="1"/>
        <v>0</v>
      </c>
      <c r="B30" s="65">
        <v>2</v>
      </c>
      <c r="C30" s="66">
        <v>5</v>
      </c>
      <c r="D30" s="129" t="str">
        <f t="shared" si="6"/>
        <v/>
      </c>
      <c r="E30" s="130"/>
      <c r="F30" s="130"/>
      <c r="G30" s="59"/>
      <c r="H30" s="359" t="str">
        <f t="shared" si="2"/>
        <v/>
      </c>
      <c r="I30" s="358"/>
      <c r="J30" s="358"/>
      <c r="K30" s="79"/>
      <c r="L30" s="50"/>
      <c r="M30" s="169" t="str">
        <f t="shared" ca="1" si="3"/>
        <v/>
      </c>
      <c r="N30" s="282" t="str">
        <f t="shared" ca="1" si="0"/>
        <v/>
      </c>
      <c r="O30" s="171">
        <f t="shared" si="4"/>
        <v>1</v>
      </c>
      <c r="P30" s="171">
        <f t="shared" ca="1" si="5"/>
        <v>0</v>
      </c>
      <c r="T30" s="44"/>
      <c r="U30" s="44"/>
      <c r="W30" s="52"/>
      <c r="X30" s="54"/>
    </row>
    <row r="31" spans="1:24" ht="12.75" customHeight="1" x14ac:dyDescent="0.25">
      <c r="A31" s="168">
        <f t="shared" si="1"/>
        <v>0</v>
      </c>
      <c r="B31" s="65">
        <v>2</v>
      </c>
      <c r="C31" s="66">
        <v>6</v>
      </c>
      <c r="D31" s="129" t="str">
        <f t="shared" si="6"/>
        <v/>
      </c>
      <c r="E31" s="130"/>
      <c r="F31" s="130"/>
      <c r="G31" s="59"/>
      <c r="H31" s="359" t="str">
        <f t="shared" si="2"/>
        <v/>
      </c>
      <c r="I31" s="358"/>
      <c r="J31" s="358"/>
      <c r="K31" s="79"/>
      <c r="L31" s="50"/>
      <c r="M31" s="169" t="str">
        <f t="shared" ca="1" si="3"/>
        <v/>
      </c>
      <c r="N31" s="282" t="str">
        <f t="shared" ca="1" si="0"/>
        <v/>
      </c>
      <c r="O31" s="171">
        <f t="shared" si="4"/>
        <v>1</v>
      </c>
      <c r="P31" s="171">
        <f t="shared" ca="1" si="5"/>
        <v>0</v>
      </c>
      <c r="T31" s="44"/>
      <c r="U31" s="44"/>
      <c r="W31" s="52"/>
      <c r="X31" s="54"/>
    </row>
    <row r="32" spans="1:24" ht="12.75" customHeight="1" x14ac:dyDescent="0.25">
      <c r="A32" s="168">
        <f t="shared" si="1"/>
        <v>0</v>
      </c>
      <c r="B32" s="65">
        <v>2</v>
      </c>
      <c r="C32" s="66">
        <v>7</v>
      </c>
      <c r="D32" s="129" t="str">
        <f t="shared" si="6"/>
        <v/>
      </c>
      <c r="E32" s="130"/>
      <c r="F32" s="130"/>
      <c r="G32" s="59"/>
      <c r="H32" s="359" t="str">
        <f t="shared" si="2"/>
        <v/>
      </c>
      <c r="I32" s="358"/>
      <c r="J32" s="358"/>
      <c r="K32" s="79"/>
      <c r="L32" s="50"/>
      <c r="M32" s="169" t="str">
        <f t="shared" ca="1" si="3"/>
        <v/>
      </c>
      <c r="N32" s="282" t="str">
        <f t="shared" ca="1" si="0"/>
        <v/>
      </c>
      <c r="O32" s="171">
        <f t="shared" si="4"/>
        <v>1</v>
      </c>
      <c r="P32" s="171">
        <f t="shared" ca="1" si="5"/>
        <v>0</v>
      </c>
      <c r="T32" s="44"/>
      <c r="U32" s="44"/>
      <c r="W32" s="52"/>
      <c r="X32" s="54"/>
    </row>
    <row r="33" spans="1:24" ht="12.75" customHeight="1" x14ac:dyDescent="0.25">
      <c r="A33" s="168">
        <f t="shared" si="1"/>
        <v>0</v>
      </c>
      <c r="B33" s="63">
        <v>2</v>
      </c>
      <c r="C33" s="64">
        <v>8</v>
      </c>
      <c r="D33" s="131" t="str">
        <f t="shared" si="6"/>
        <v/>
      </c>
      <c r="E33" s="132"/>
      <c r="F33" s="132"/>
      <c r="G33" s="58"/>
      <c r="H33" s="360" t="str">
        <f t="shared" si="2"/>
        <v/>
      </c>
      <c r="I33" s="361"/>
      <c r="J33" s="361"/>
      <c r="K33" s="79"/>
      <c r="L33" s="50"/>
      <c r="M33" s="169" t="str">
        <f t="shared" ca="1" si="3"/>
        <v/>
      </c>
      <c r="N33" s="282" t="str">
        <f t="shared" ca="1" si="0"/>
        <v/>
      </c>
      <c r="O33" s="171">
        <f t="shared" si="4"/>
        <v>1</v>
      </c>
      <c r="P33" s="171">
        <f t="shared" ca="1" si="5"/>
        <v>0</v>
      </c>
      <c r="T33" s="44"/>
      <c r="U33" s="44"/>
      <c r="W33" s="52"/>
      <c r="X33" s="54"/>
    </row>
    <row r="34" spans="1:24" ht="12.75" customHeight="1" x14ac:dyDescent="0.25">
      <c r="A34" s="168">
        <f t="shared" si="1"/>
        <v>34</v>
      </c>
      <c r="B34" s="65">
        <v>3</v>
      </c>
      <c r="C34" s="66">
        <v>4</v>
      </c>
      <c r="D34" s="129" t="str">
        <f t="shared" si="6"/>
        <v>Orientation des parcelles</v>
      </c>
      <c r="E34" s="130"/>
      <c r="F34" s="130"/>
      <c r="G34" s="59"/>
      <c r="H34" s="359" t="str">
        <f t="shared" si="2"/>
        <v>Taille des parcelles</v>
      </c>
      <c r="I34" s="358"/>
      <c r="J34" s="358"/>
      <c r="K34" s="79"/>
      <c r="L34" s="50"/>
      <c r="M34" s="169" t="str">
        <f t="shared" ca="1" si="3"/>
        <v/>
      </c>
      <c r="N34" s="282" t="str">
        <f t="shared" ca="1" si="0"/>
        <v/>
      </c>
      <c r="O34" s="171">
        <f t="shared" si="4"/>
        <v>1</v>
      </c>
      <c r="P34" s="171">
        <f t="shared" ca="1" si="5"/>
        <v>0</v>
      </c>
      <c r="T34" s="44"/>
      <c r="U34" s="44"/>
      <c r="W34" s="52"/>
      <c r="X34" s="54"/>
    </row>
    <row r="35" spans="1:24" ht="12.75" customHeight="1" x14ac:dyDescent="0.25">
      <c r="A35" s="168">
        <f t="shared" si="1"/>
        <v>0</v>
      </c>
      <c r="B35" s="65">
        <v>3</v>
      </c>
      <c r="C35" s="66">
        <v>5</v>
      </c>
      <c r="D35" s="129" t="str">
        <f t="shared" si="6"/>
        <v/>
      </c>
      <c r="E35" s="130"/>
      <c r="F35" s="130"/>
      <c r="G35" s="59"/>
      <c r="H35" s="359" t="str">
        <f t="shared" si="2"/>
        <v/>
      </c>
      <c r="I35" s="358"/>
      <c r="J35" s="358"/>
      <c r="K35" s="79"/>
      <c r="L35" s="50"/>
      <c r="M35" s="169" t="str">
        <f t="shared" ca="1" si="3"/>
        <v/>
      </c>
      <c r="N35" s="282" t="str">
        <f t="shared" ca="1" si="0"/>
        <v/>
      </c>
      <c r="O35" s="171">
        <f t="shared" si="4"/>
        <v>1</v>
      </c>
      <c r="P35" s="171">
        <f t="shared" ca="1" si="5"/>
        <v>0</v>
      </c>
      <c r="T35" s="44"/>
      <c r="U35" s="44"/>
      <c r="W35" s="52"/>
      <c r="X35" s="54"/>
    </row>
    <row r="36" spans="1:24" ht="12.75" customHeight="1" x14ac:dyDescent="0.25">
      <c r="A36" s="168">
        <f t="shared" si="1"/>
        <v>0</v>
      </c>
      <c r="B36" s="65">
        <v>3</v>
      </c>
      <c r="C36" s="66">
        <v>6</v>
      </c>
      <c r="D36" s="129" t="str">
        <f t="shared" si="6"/>
        <v/>
      </c>
      <c r="E36" s="130"/>
      <c r="F36" s="130"/>
      <c r="G36" s="59"/>
      <c r="H36" s="359" t="str">
        <f t="shared" si="2"/>
        <v/>
      </c>
      <c r="I36" s="358"/>
      <c r="J36" s="358"/>
      <c r="K36" s="79"/>
      <c r="L36" s="50"/>
      <c r="M36" s="169" t="str">
        <f t="shared" ca="1" si="3"/>
        <v/>
      </c>
      <c r="N36" s="282" t="str">
        <f t="shared" ca="1" si="0"/>
        <v/>
      </c>
      <c r="O36" s="171">
        <f t="shared" si="4"/>
        <v>1</v>
      </c>
      <c r="P36" s="171">
        <f t="shared" ca="1" si="5"/>
        <v>0</v>
      </c>
      <c r="T36" s="44"/>
      <c r="U36" s="44"/>
      <c r="W36" s="52"/>
      <c r="X36" s="54"/>
    </row>
    <row r="37" spans="1:24" ht="12.75" customHeight="1" x14ac:dyDescent="0.25">
      <c r="A37" s="168">
        <f t="shared" si="1"/>
        <v>0</v>
      </c>
      <c r="B37" s="65">
        <v>3</v>
      </c>
      <c r="C37" s="66">
        <v>7</v>
      </c>
      <c r="D37" s="129" t="str">
        <f t="shared" si="6"/>
        <v/>
      </c>
      <c r="E37" s="130"/>
      <c r="F37" s="130"/>
      <c r="G37" s="59"/>
      <c r="H37" s="359" t="str">
        <f t="shared" si="2"/>
        <v/>
      </c>
      <c r="I37" s="358"/>
      <c r="J37" s="358"/>
      <c r="K37" s="79"/>
      <c r="L37" s="50"/>
      <c r="M37" s="169" t="str">
        <f t="shared" ca="1" si="3"/>
        <v/>
      </c>
      <c r="N37" s="282" t="str">
        <f t="shared" ca="1" si="0"/>
        <v/>
      </c>
      <c r="O37" s="171">
        <f t="shared" si="4"/>
        <v>1</v>
      </c>
      <c r="P37" s="171">
        <f t="shared" ca="1" si="5"/>
        <v>0</v>
      </c>
      <c r="T37" s="44"/>
      <c r="U37" s="44"/>
      <c r="W37" s="52"/>
      <c r="X37" s="54"/>
    </row>
    <row r="38" spans="1:24" ht="12.75" customHeight="1" x14ac:dyDescent="0.25">
      <c r="A38" s="168">
        <f t="shared" si="1"/>
        <v>0</v>
      </c>
      <c r="B38" s="63">
        <v>3</v>
      </c>
      <c r="C38" s="64">
        <v>8</v>
      </c>
      <c r="D38" s="131" t="str">
        <f t="shared" si="6"/>
        <v/>
      </c>
      <c r="E38" s="132"/>
      <c r="F38" s="132"/>
      <c r="G38" s="58"/>
      <c r="H38" s="360" t="str">
        <f t="shared" si="2"/>
        <v/>
      </c>
      <c r="I38" s="361"/>
      <c r="J38" s="361"/>
      <c r="K38" s="79"/>
      <c r="L38" s="50"/>
      <c r="M38" s="169" t="str">
        <f t="shared" ca="1" si="3"/>
        <v/>
      </c>
      <c r="N38" s="282" t="str">
        <f t="shared" ca="1" si="0"/>
        <v/>
      </c>
      <c r="O38" s="171">
        <f t="shared" si="4"/>
        <v>1</v>
      </c>
      <c r="P38" s="171">
        <f t="shared" ca="1" si="5"/>
        <v>0</v>
      </c>
      <c r="T38" s="44"/>
      <c r="U38" s="44"/>
      <c r="W38" s="52"/>
      <c r="X38" s="54"/>
    </row>
    <row r="39" spans="1:24" ht="12.75" customHeight="1" x14ac:dyDescent="0.25">
      <c r="A39" s="168">
        <f t="shared" si="1"/>
        <v>0</v>
      </c>
      <c r="B39" s="65">
        <v>4</v>
      </c>
      <c r="C39" s="66">
        <v>5</v>
      </c>
      <c r="D39" s="129" t="str">
        <f t="shared" si="6"/>
        <v/>
      </c>
      <c r="E39" s="130"/>
      <c r="F39" s="130"/>
      <c r="G39" s="59"/>
      <c r="H39" s="359" t="str">
        <f t="shared" si="2"/>
        <v/>
      </c>
      <c r="I39" s="358"/>
      <c r="J39" s="358"/>
      <c r="K39" s="79"/>
      <c r="L39" s="50"/>
      <c r="M39" s="169" t="str">
        <f t="shared" ca="1" si="3"/>
        <v/>
      </c>
      <c r="N39" s="282" t="str">
        <f t="shared" ca="1" si="0"/>
        <v/>
      </c>
      <c r="O39" s="171">
        <f t="shared" si="4"/>
        <v>1</v>
      </c>
      <c r="P39" s="171">
        <f t="shared" ca="1" si="5"/>
        <v>0</v>
      </c>
      <c r="T39" s="44"/>
      <c r="U39" s="44"/>
      <c r="W39" s="52"/>
      <c r="X39" s="54"/>
    </row>
    <row r="40" spans="1:24" ht="12.75" customHeight="1" x14ac:dyDescent="0.25">
      <c r="A40" s="168">
        <f t="shared" si="1"/>
        <v>0</v>
      </c>
      <c r="B40" s="65">
        <v>4</v>
      </c>
      <c r="C40" s="66">
        <v>6</v>
      </c>
      <c r="D40" s="129" t="str">
        <f t="shared" si="6"/>
        <v/>
      </c>
      <c r="E40" s="130"/>
      <c r="F40" s="130"/>
      <c r="G40" s="59"/>
      <c r="H40" s="359" t="str">
        <f t="shared" si="2"/>
        <v/>
      </c>
      <c r="I40" s="358"/>
      <c r="J40" s="358"/>
      <c r="K40" s="79"/>
      <c r="L40" s="51"/>
      <c r="M40" s="169" t="str">
        <f t="shared" ca="1" si="3"/>
        <v/>
      </c>
      <c r="N40" s="282" t="str">
        <f t="shared" ca="1" si="0"/>
        <v/>
      </c>
      <c r="O40" s="171">
        <f t="shared" si="4"/>
        <v>1</v>
      </c>
      <c r="P40" s="171">
        <f t="shared" ca="1" si="5"/>
        <v>0</v>
      </c>
      <c r="T40" s="44"/>
      <c r="U40" s="44"/>
      <c r="W40" s="52"/>
      <c r="X40" s="54"/>
    </row>
    <row r="41" spans="1:24" ht="12.75" customHeight="1" x14ac:dyDescent="0.25">
      <c r="A41" s="168">
        <f t="shared" si="1"/>
        <v>0</v>
      </c>
      <c r="B41" s="65">
        <v>4</v>
      </c>
      <c r="C41" s="66">
        <v>7</v>
      </c>
      <c r="D41" s="129" t="str">
        <f t="shared" si="6"/>
        <v/>
      </c>
      <c r="E41" s="130"/>
      <c r="F41" s="130"/>
      <c r="G41" s="59"/>
      <c r="H41" s="359" t="str">
        <f t="shared" si="2"/>
        <v/>
      </c>
      <c r="I41" s="358"/>
      <c r="J41" s="358"/>
      <c r="K41" s="79"/>
      <c r="L41" s="51"/>
      <c r="M41" s="169" t="str">
        <f t="shared" ca="1" si="3"/>
        <v/>
      </c>
      <c r="N41" s="282" t="str">
        <f t="shared" ca="1" si="0"/>
        <v/>
      </c>
      <c r="O41" s="171">
        <f t="shared" si="4"/>
        <v>1</v>
      </c>
      <c r="P41" s="171">
        <f t="shared" ca="1" si="5"/>
        <v>0</v>
      </c>
      <c r="T41" s="44"/>
      <c r="U41" s="44"/>
      <c r="W41" s="52"/>
      <c r="X41" s="54"/>
    </row>
    <row r="42" spans="1:24" ht="12.75" customHeight="1" x14ac:dyDescent="0.25">
      <c r="A42" s="168">
        <f t="shared" si="1"/>
        <v>0</v>
      </c>
      <c r="B42" s="63">
        <v>4</v>
      </c>
      <c r="C42" s="64">
        <v>8</v>
      </c>
      <c r="D42" s="131" t="str">
        <f t="shared" si="6"/>
        <v/>
      </c>
      <c r="E42" s="132"/>
      <c r="F42" s="132"/>
      <c r="G42" s="58"/>
      <c r="H42" s="360" t="str">
        <f t="shared" si="2"/>
        <v/>
      </c>
      <c r="I42" s="361"/>
      <c r="J42" s="361"/>
      <c r="K42" s="79"/>
      <c r="L42" s="51"/>
      <c r="M42" s="169" t="str">
        <f t="shared" ca="1" si="3"/>
        <v/>
      </c>
      <c r="N42" s="282" t="str">
        <f t="shared" ca="1" si="0"/>
        <v/>
      </c>
      <c r="O42" s="171">
        <f t="shared" si="4"/>
        <v>1</v>
      </c>
      <c r="P42" s="171">
        <f t="shared" ca="1" si="5"/>
        <v>0</v>
      </c>
      <c r="T42" s="44"/>
      <c r="U42" s="44"/>
    </row>
    <row r="43" spans="1:24" ht="12.75" customHeight="1" x14ac:dyDescent="0.25">
      <c r="A43" s="168">
        <f t="shared" si="1"/>
        <v>0</v>
      </c>
      <c r="B43" s="65">
        <v>5</v>
      </c>
      <c r="C43" s="66">
        <v>6</v>
      </c>
      <c r="D43" s="129" t="str">
        <f t="shared" si="6"/>
        <v/>
      </c>
      <c r="E43" s="130"/>
      <c r="F43" s="130"/>
      <c r="G43" s="60"/>
      <c r="H43" s="359" t="str">
        <f t="shared" si="2"/>
        <v/>
      </c>
      <c r="I43" s="358"/>
      <c r="J43" s="358"/>
      <c r="K43" s="79"/>
      <c r="L43" s="51"/>
      <c r="M43" s="169" t="str">
        <f t="shared" ca="1" si="3"/>
        <v/>
      </c>
      <c r="N43" s="282" t="str">
        <f t="shared" ca="1" si="0"/>
        <v/>
      </c>
      <c r="O43" s="171">
        <f t="shared" si="4"/>
        <v>1</v>
      </c>
      <c r="P43" s="171">
        <f t="shared" ca="1" si="5"/>
        <v>0</v>
      </c>
      <c r="T43" s="44"/>
      <c r="U43" s="44"/>
    </row>
    <row r="44" spans="1:24" ht="12.75" customHeight="1" x14ac:dyDescent="0.25">
      <c r="A44" s="168">
        <f t="shared" si="1"/>
        <v>0</v>
      </c>
      <c r="B44" s="65">
        <v>5</v>
      </c>
      <c r="C44" s="66">
        <v>7</v>
      </c>
      <c r="D44" s="129" t="str">
        <f t="shared" si="6"/>
        <v/>
      </c>
      <c r="E44" s="130"/>
      <c r="F44" s="130"/>
      <c r="G44" s="60"/>
      <c r="H44" s="359" t="str">
        <f t="shared" si="2"/>
        <v/>
      </c>
      <c r="I44" s="358"/>
      <c r="J44" s="358"/>
      <c r="K44" s="79"/>
      <c r="L44" s="51"/>
      <c r="M44" s="169" t="str">
        <f t="shared" ca="1" si="3"/>
        <v/>
      </c>
      <c r="N44" s="282" t="str">
        <f t="shared" ca="1" si="0"/>
        <v/>
      </c>
      <c r="O44" s="171">
        <f t="shared" si="4"/>
        <v>1</v>
      </c>
      <c r="P44" s="171">
        <f t="shared" ca="1" si="5"/>
        <v>0</v>
      </c>
      <c r="T44" s="44"/>
      <c r="U44" s="44"/>
    </row>
    <row r="45" spans="1:24" ht="12.75" customHeight="1" x14ac:dyDescent="0.25">
      <c r="A45" s="168">
        <f t="shared" si="1"/>
        <v>0</v>
      </c>
      <c r="B45" s="63">
        <v>5</v>
      </c>
      <c r="C45" s="64">
        <v>8</v>
      </c>
      <c r="D45" s="131" t="str">
        <f t="shared" si="6"/>
        <v/>
      </c>
      <c r="E45" s="132"/>
      <c r="F45" s="132"/>
      <c r="G45" s="62"/>
      <c r="H45" s="360" t="str">
        <f t="shared" si="2"/>
        <v/>
      </c>
      <c r="I45" s="361"/>
      <c r="J45" s="361"/>
      <c r="K45" s="79"/>
      <c r="L45" s="51"/>
      <c r="M45" s="169" t="str">
        <f t="shared" ca="1" si="3"/>
        <v/>
      </c>
      <c r="N45" s="282" t="str">
        <f t="shared" ca="1" si="0"/>
        <v/>
      </c>
      <c r="O45" s="171">
        <f t="shared" si="4"/>
        <v>1</v>
      </c>
      <c r="P45" s="171">
        <f t="shared" ca="1" si="5"/>
        <v>0</v>
      </c>
      <c r="T45" s="44"/>
      <c r="U45" s="44"/>
    </row>
    <row r="46" spans="1:24" ht="12.75" customHeight="1" x14ac:dyDescent="0.25">
      <c r="A46" s="168">
        <f t="shared" si="1"/>
        <v>0</v>
      </c>
      <c r="B46" s="65">
        <v>6</v>
      </c>
      <c r="C46" s="66">
        <v>7</v>
      </c>
      <c r="D46" s="129" t="str">
        <f t="shared" si="6"/>
        <v/>
      </c>
      <c r="E46" s="130"/>
      <c r="F46" s="130"/>
      <c r="G46" s="60"/>
      <c r="H46" s="359" t="str">
        <f t="shared" si="2"/>
        <v/>
      </c>
      <c r="I46" s="358"/>
      <c r="J46" s="358"/>
      <c r="K46" s="79"/>
      <c r="L46" s="51"/>
      <c r="M46" s="169" t="str">
        <f t="shared" ca="1" si="3"/>
        <v/>
      </c>
      <c r="N46" s="282" t="str">
        <f t="shared" ca="1" si="0"/>
        <v/>
      </c>
      <c r="O46" s="171">
        <f t="shared" si="4"/>
        <v>1</v>
      </c>
      <c r="P46" s="171">
        <f t="shared" ca="1" si="5"/>
        <v>0</v>
      </c>
      <c r="T46" s="44"/>
      <c r="U46" s="44"/>
    </row>
    <row r="47" spans="1:24" ht="12.75" customHeight="1" x14ac:dyDescent="0.25">
      <c r="A47" s="168">
        <f t="shared" si="1"/>
        <v>0</v>
      </c>
      <c r="B47" s="63">
        <v>6</v>
      </c>
      <c r="C47" s="64">
        <v>8</v>
      </c>
      <c r="D47" s="131" t="str">
        <f t="shared" si="6"/>
        <v/>
      </c>
      <c r="E47" s="132"/>
      <c r="F47" s="132"/>
      <c r="G47" s="62"/>
      <c r="H47" s="360" t="str">
        <f t="shared" si="2"/>
        <v/>
      </c>
      <c r="I47" s="361"/>
      <c r="J47" s="362"/>
      <c r="K47" s="79"/>
      <c r="L47" s="51"/>
      <c r="M47" s="169" t="str">
        <f t="shared" ca="1" si="3"/>
        <v/>
      </c>
      <c r="N47" s="282" t="str">
        <f t="shared" ca="1" si="0"/>
        <v/>
      </c>
      <c r="O47" s="171">
        <f t="shared" si="4"/>
        <v>1</v>
      </c>
      <c r="P47" s="171">
        <f t="shared" ca="1" si="5"/>
        <v>0</v>
      </c>
      <c r="T47" s="44"/>
      <c r="U47" s="44"/>
    </row>
    <row r="48" spans="1:24" ht="12.75" customHeight="1" x14ac:dyDescent="0.25">
      <c r="A48" s="168">
        <f t="shared" si="1"/>
        <v>0</v>
      </c>
      <c r="B48" s="63">
        <v>7</v>
      </c>
      <c r="C48" s="64">
        <v>8</v>
      </c>
      <c r="D48" s="131" t="str">
        <f t="shared" si="6"/>
        <v/>
      </c>
      <c r="E48" s="132"/>
      <c r="F48" s="132"/>
      <c r="G48" s="62"/>
      <c r="H48" s="360" t="str">
        <f t="shared" si="2"/>
        <v/>
      </c>
      <c r="I48" s="361"/>
      <c r="J48" s="361"/>
      <c r="K48" s="79"/>
      <c r="L48" s="51"/>
      <c r="M48" s="169" t="str">
        <f t="shared" ca="1" si="3"/>
        <v/>
      </c>
      <c r="N48" s="282" t="str">
        <f t="shared" ca="1" si="0"/>
        <v/>
      </c>
      <c r="O48" s="171">
        <f t="shared" si="4"/>
        <v>1</v>
      </c>
      <c r="P48" s="171">
        <f t="shared" ca="1" si="5"/>
        <v>0</v>
      </c>
      <c r="T48" s="44"/>
      <c r="U48" s="44"/>
    </row>
    <row r="49" spans="1:21" ht="12.75" hidden="1" customHeight="1" outlineLevel="1" x14ac:dyDescent="0.25">
      <c r="A49" s="168">
        <f t="shared" si="1"/>
        <v>0</v>
      </c>
      <c r="B49" s="65">
        <v>1</v>
      </c>
      <c r="C49" s="66">
        <v>9</v>
      </c>
      <c r="D49" s="129" t="str">
        <f t="shared" si="6"/>
        <v/>
      </c>
      <c r="E49" s="130"/>
      <c r="F49" s="130"/>
      <c r="G49" s="60"/>
      <c r="H49" s="359" t="str">
        <f t="shared" si="2"/>
        <v/>
      </c>
      <c r="I49" s="358"/>
      <c r="J49" s="358"/>
      <c r="K49" s="48"/>
      <c r="L49" s="51"/>
      <c r="M49" s="169" t="str">
        <f t="shared" ca="1" si="3"/>
        <v/>
      </c>
      <c r="N49" s="282" t="str">
        <f t="shared" ca="1" si="0"/>
        <v/>
      </c>
      <c r="O49" s="171">
        <f t="shared" si="4"/>
        <v>1</v>
      </c>
      <c r="P49" s="171">
        <f t="shared" ca="1" si="5"/>
        <v>0</v>
      </c>
      <c r="T49" s="44"/>
      <c r="U49" s="44"/>
    </row>
    <row r="50" spans="1:21" s="4" customFormat="1" ht="12.75" hidden="1" customHeight="1" outlineLevel="1" x14ac:dyDescent="0.25">
      <c r="A50" s="168">
        <f t="shared" si="1"/>
        <v>0</v>
      </c>
      <c r="B50" s="63">
        <v>1</v>
      </c>
      <c r="C50" s="64">
        <v>10</v>
      </c>
      <c r="D50" s="131" t="str">
        <f t="shared" si="6"/>
        <v/>
      </c>
      <c r="E50" s="132"/>
      <c r="F50" s="132"/>
      <c r="G50" s="62"/>
      <c r="H50" s="360" t="str">
        <f t="shared" si="2"/>
        <v/>
      </c>
      <c r="I50" s="361"/>
      <c r="J50" s="361"/>
      <c r="K50" s="48"/>
      <c r="L50" s="51"/>
      <c r="M50" s="169" t="str">
        <f t="shared" ca="1" si="3"/>
        <v/>
      </c>
      <c r="N50" s="282" t="str">
        <f t="shared" ca="1" si="0"/>
        <v/>
      </c>
      <c r="O50" s="171">
        <f t="shared" si="4"/>
        <v>1</v>
      </c>
      <c r="P50" s="171">
        <f t="shared" ca="1" si="5"/>
        <v>0</v>
      </c>
      <c r="T50" s="44"/>
      <c r="U50" s="44"/>
    </row>
    <row r="51" spans="1:21" ht="12.75" hidden="1" customHeight="1" outlineLevel="1" x14ac:dyDescent="0.25">
      <c r="A51" s="168">
        <f t="shared" si="1"/>
        <v>0</v>
      </c>
      <c r="B51" s="65">
        <v>2</v>
      </c>
      <c r="C51" s="66">
        <v>9</v>
      </c>
      <c r="D51" s="129" t="str">
        <f t="shared" si="6"/>
        <v/>
      </c>
      <c r="E51" s="130"/>
      <c r="F51" s="130"/>
      <c r="G51" s="60"/>
      <c r="H51" s="359" t="str">
        <f t="shared" si="2"/>
        <v/>
      </c>
      <c r="I51" s="358"/>
      <c r="J51" s="358"/>
      <c r="K51" s="48"/>
      <c r="L51" s="51"/>
      <c r="M51" s="169" t="str">
        <f t="shared" ca="1" si="3"/>
        <v/>
      </c>
      <c r="N51" s="282" t="str">
        <f t="shared" ca="1" si="0"/>
        <v/>
      </c>
      <c r="O51" s="171">
        <f t="shared" si="4"/>
        <v>1</v>
      </c>
      <c r="P51" s="171">
        <f t="shared" ca="1" si="5"/>
        <v>0</v>
      </c>
      <c r="T51" s="44"/>
      <c r="U51" s="44"/>
    </row>
    <row r="52" spans="1:21" ht="12.75" hidden="1" customHeight="1" outlineLevel="1" x14ac:dyDescent="0.25">
      <c r="A52" s="168">
        <f t="shared" si="1"/>
        <v>0</v>
      </c>
      <c r="B52" s="63">
        <v>2</v>
      </c>
      <c r="C52" s="64">
        <v>10</v>
      </c>
      <c r="D52" s="131" t="str">
        <f t="shared" si="6"/>
        <v/>
      </c>
      <c r="E52" s="132"/>
      <c r="F52" s="132"/>
      <c r="G52" s="62"/>
      <c r="H52" s="360" t="str">
        <f t="shared" si="2"/>
        <v/>
      </c>
      <c r="I52" s="361"/>
      <c r="J52" s="361"/>
      <c r="K52" s="48"/>
      <c r="L52" s="51"/>
      <c r="M52" s="169" t="str">
        <f t="shared" ca="1" si="3"/>
        <v/>
      </c>
      <c r="N52" s="282" t="str">
        <f t="shared" ca="1" si="0"/>
        <v/>
      </c>
      <c r="O52" s="171">
        <f t="shared" si="4"/>
        <v>1</v>
      </c>
      <c r="P52" s="171">
        <f t="shared" ca="1" si="5"/>
        <v>0</v>
      </c>
      <c r="T52" s="44"/>
      <c r="U52" s="44"/>
    </row>
    <row r="53" spans="1:21" ht="12.75" hidden="1" customHeight="1" outlineLevel="1" x14ac:dyDescent="0.25">
      <c r="A53" s="168">
        <f t="shared" si="1"/>
        <v>0</v>
      </c>
      <c r="B53" s="65">
        <v>3</v>
      </c>
      <c r="C53" s="66">
        <v>9</v>
      </c>
      <c r="D53" s="129" t="str">
        <f t="shared" si="6"/>
        <v/>
      </c>
      <c r="E53" s="130"/>
      <c r="F53" s="130"/>
      <c r="G53" s="60"/>
      <c r="H53" s="359" t="str">
        <f t="shared" si="2"/>
        <v/>
      </c>
      <c r="I53" s="358"/>
      <c r="J53" s="358"/>
      <c r="K53" s="48"/>
      <c r="L53" s="51"/>
      <c r="M53" s="169" t="str">
        <f t="shared" ca="1" si="3"/>
        <v/>
      </c>
      <c r="N53" s="282" t="str">
        <f t="shared" ca="1" si="0"/>
        <v/>
      </c>
      <c r="O53" s="171">
        <f t="shared" si="4"/>
        <v>1</v>
      </c>
      <c r="P53" s="171">
        <f t="shared" ca="1" si="5"/>
        <v>0</v>
      </c>
      <c r="T53" s="44"/>
      <c r="U53" s="44"/>
    </row>
    <row r="54" spans="1:21" ht="12.75" hidden="1" customHeight="1" outlineLevel="1" x14ac:dyDescent="0.25">
      <c r="A54" s="168">
        <f t="shared" si="1"/>
        <v>0</v>
      </c>
      <c r="B54" s="63">
        <v>3</v>
      </c>
      <c r="C54" s="64">
        <v>10</v>
      </c>
      <c r="D54" s="131" t="str">
        <f t="shared" si="6"/>
        <v/>
      </c>
      <c r="E54" s="132"/>
      <c r="F54" s="132"/>
      <c r="G54" s="62"/>
      <c r="H54" s="360" t="str">
        <f t="shared" si="2"/>
        <v/>
      </c>
      <c r="I54" s="361"/>
      <c r="J54" s="361"/>
      <c r="K54" s="48"/>
      <c r="L54" s="51"/>
      <c r="M54" s="169" t="str">
        <f t="shared" ca="1" si="3"/>
        <v/>
      </c>
      <c r="N54" s="282" t="str">
        <f t="shared" ca="1" si="0"/>
        <v/>
      </c>
      <c r="O54" s="171">
        <f t="shared" si="4"/>
        <v>1</v>
      </c>
      <c r="P54" s="171">
        <f t="shared" ca="1" si="5"/>
        <v>0</v>
      </c>
      <c r="T54" s="44"/>
      <c r="U54" s="44"/>
    </row>
    <row r="55" spans="1:21" ht="12.75" hidden="1" customHeight="1" outlineLevel="1" x14ac:dyDescent="0.25">
      <c r="A55" s="168">
        <f t="shared" si="1"/>
        <v>0</v>
      </c>
      <c r="B55" s="65">
        <v>4</v>
      </c>
      <c r="C55" s="66">
        <v>9</v>
      </c>
      <c r="D55" s="129" t="str">
        <f t="shared" si="6"/>
        <v/>
      </c>
      <c r="E55" s="130"/>
      <c r="F55" s="130"/>
      <c r="G55" s="60"/>
      <c r="H55" s="359" t="str">
        <f t="shared" si="2"/>
        <v/>
      </c>
      <c r="I55" s="358"/>
      <c r="J55" s="358"/>
      <c r="K55" s="48"/>
      <c r="L55" s="51"/>
      <c r="M55" s="169" t="str">
        <f t="shared" ca="1" si="3"/>
        <v/>
      </c>
      <c r="N55" s="282" t="str">
        <f t="shared" ca="1" si="0"/>
        <v/>
      </c>
      <c r="O55" s="171">
        <f t="shared" si="4"/>
        <v>1</v>
      </c>
      <c r="P55" s="171">
        <f t="shared" ca="1" si="5"/>
        <v>0</v>
      </c>
      <c r="T55" s="44"/>
      <c r="U55" s="44"/>
    </row>
    <row r="56" spans="1:21" ht="12.75" hidden="1" customHeight="1" outlineLevel="1" x14ac:dyDescent="0.25">
      <c r="A56" s="168">
        <f t="shared" si="1"/>
        <v>0</v>
      </c>
      <c r="B56" s="63">
        <v>4</v>
      </c>
      <c r="C56" s="64">
        <v>10</v>
      </c>
      <c r="D56" s="131" t="str">
        <f t="shared" si="6"/>
        <v/>
      </c>
      <c r="E56" s="132"/>
      <c r="F56" s="132"/>
      <c r="G56" s="62"/>
      <c r="H56" s="360" t="str">
        <f t="shared" si="2"/>
        <v/>
      </c>
      <c r="I56" s="361"/>
      <c r="J56" s="361"/>
      <c r="K56" s="48"/>
      <c r="L56" s="51"/>
      <c r="M56" s="169" t="str">
        <f t="shared" ca="1" si="3"/>
        <v/>
      </c>
      <c r="N56" s="282" t="str">
        <f t="shared" ca="1" si="0"/>
        <v/>
      </c>
      <c r="O56" s="171">
        <f t="shared" si="4"/>
        <v>1</v>
      </c>
      <c r="P56" s="171">
        <f t="shared" ca="1" si="5"/>
        <v>0</v>
      </c>
      <c r="T56" s="44"/>
      <c r="U56" s="44"/>
    </row>
    <row r="57" spans="1:21" ht="12.75" hidden="1" customHeight="1" outlineLevel="1" x14ac:dyDescent="0.25">
      <c r="A57" s="168">
        <f t="shared" si="1"/>
        <v>0</v>
      </c>
      <c r="B57" s="65">
        <v>5</v>
      </c>
      <c r="C57" s="66">
        <v>9</v>
      </c>
      <c r="D57" s="129" t="str">
        <f t="shared" si="6"/>
        <v/>
      </c>
      <c r="E57" s="130"/>
      <c r="F57" s="130"/>
      <c r="G57" s="60"/>
      <c r="H57" s="359" t="str">
        <f t="shared" si="2"/>
        <v/>
      </c>
      <c r="I57" s="358"/>
      <c r="J57" s="358"/>
      <c r="K57" s="48"/>
      <c r="L57" s="51"/>
      <c r="M57" s="169" t="str">
        <f t="shared" ca="1" si="3"/>
        <v/>
      </c>
      <c r="N57" s="282" t="str">
        <f t="shared" ca="1" si="0"/>
        <v/>
      </c>
      <c r="O57" s="171">
        <f t="shared" si="4"/>
        <v>1</v>
      </c>
      <c r="P57" s="171">
        <f t="shared" ca="1" si="5"/>
        <v>0</v>
      </c>
      <c r="T57" s="44"/>
      <c r="U57" s="44"/>
    </row>
    <row r="58" spans="1:21" hidden="1" outlineLevel="1" x14ac:dyDescent="0.25">
      <c r="A58" s="168">
        <f t="shared" si="1"/>
        <v>0</v>
      </c>
      <c r="B58" s="63">
        <v>5</v>
      </c>
      <c r="C58" s="64">
        <v>10</v>
      </c>
      <c r="D58" s="131" t="str">
        <f t="shared" si="6"/>
        <v/>
      </c>
      <c r="E58" s="132"/>
      <c r="F58" s="132"/>
      <c r="G58" s="62"/>
      <c r="H58" s="360" t="str">
        <f t="shared" si="2"/>
        <v/>
      </c>
      <c r="I58" s="361"/>
      <c r="J58" s="361"/>
      <c r="K58" s="48"/>
      <c r="L58" s="51"/>
      <c r="M58" s="169" t="str">
        <f t="shared" ca="1" si="3"/>
        <v/>
      </c>
      <c r="N58" s="282" t="str">
        <f t="shared" ca="1" si="0"/>
        <v/>
      </c>
      <c r="O58" s="171">
        <f t="shared" si="4"/>
        <v>1</v>
      </c>
      <c r="P58" s="171">
        <f t="shared" ca="1" si="5"/>
        <v>0</v>
      </c>
      <c r="T58" s="44"/>
      <c r="U58" s="44"/>
    </row>
    <row r="59" spans="1:21" hidden="1" outlineLevel="1" x14ac:dyDescent="0.25">
      <c r="A59" s="168">
        <f t="shared" si="1"/>
        <v>0</v>
      </c>
      <c r="B59" s="65">
        <v>6</v>
      </c>
      <c r="C59" s="66">
        <v>9</v>
      </c>
      <c r="D59" s="129" t="str">
        <f t="shared" si="6"/>
        <v/>
      </c>
      <c r="E59" s="130"/>
      <c r="F59" s="130"/>
      <c r="G59" s="60"/>
      <c r="H59" s="359" t="str">
        <f t="shared" si="2"/>
        <v/>
      </c>
      <c r="I59" s="358"/>
      <c r="J59" s="358"/>
      <c r="K59" s="48"/>
      <c r="L59" s="51"/>
      <c r="M59" s="169" t="str">
        <f t="shared" ca="1" si="3"/>
        <v/>
      </c>
      <c r="N59" s="282" t="str">
        <f t="shared" ca="1" si="0"/>
        <v/>
      </c>
      <c r="O59" s="171">
        <f t="shared" si="4"/>
        <v>1</v>
      </c>
      <c r="P59" s="171">
        <f t="shared" ca="1" si="5"/>
        <v>0</v>
      </c>
      <c r="T59" s="44"/>
      <c r="U59" s="44"/>
    </row>
    <row r="60" spans="1:21" hidden="1" outlineLevel="1" x14ac:dyDescent="0.25">
      <c r="A60" s="168">
        <f t="shared" si="1"/>
        <v>0</v>
      </c>
      <c r="B60" s="63">
        <v>6</v>
      </c>
      <c r="C60" s="64">
        <v>10</v>
      </c>
      <c r="D60" s="131" t="str">
        <f t="shared" si="6"/>
        <v/>
      </c>
      <c r="E60" s="132"/>
      <c r="F60" s="132"/>
      <c r="G60" s="62"/>
      <c r="H60" s="360" t="str">
        <f t="shared" si="2"/>
        <v/>
      </c>
      <c r="I60" s="361"/>
      <c r="J60" s="361"/>
      <c r="K60" s="48"/>
      <c r="L60" s="51"/>
      <c r="M60" s="169" t="str">
        <f t="shared" ca="1" si="3"/>
        <v/>
      </c>
      <c r="N60" s="282" t="str">
        <f t="shared" ca="1" si="0"/>
        <v/>
      </c>
      <c r="O60" s="171">
        <f t="shared" si="4"/>
        <v>1</v>
      </c>
      <c r="P60" s="171">
        <f t="shared" ca="1" si="5"/>
        <v>0</v>
      </c>
      <c r="T60" s="44"/>
      <c r="U60" s="44"/>
    </row>
    <row r="61" spans="1:21" hidden="1" outlineLevel="1" x14ac:dyDescent="0.25">
      <c r="A61" s="168">
        <f t="shared" si="1"/>
        <v>0</v>
      </c>
      <c r="B61" s="65">
        <v>7</v>
      </c>
      <c r="C61" s="66">
        <v>9</v>
      </c>
      <c r="D61" s="129" t="str">
        <f t="shared" si="6"/>
        <v/>
      </c>
      <c r="E61" s="130"/>
      <c r="F61" s="130"/>
      <c r="G61" s="60"/>
      <c r="H61" s="359" t="str">
        <f t="shared" si="2"/>
        <v/>
      </c>
      <c r="I61" s="358"/>
      <c r="J61" s="358"/>
      <c r="K61" s="48"/>
      <c r="L61" s="51"/>
      <c r="M61" s="169" t="str">
        <f t="shared" ca="1" si="3"/>
        <v/>
      </c>
      <c r="N61" s="282" t="str">
        <f t="shared" ca="1" si="0"/>
        <v/>
      </c>
      <c r="O61" s="171">
        <f t="shared" si="4"/>
        <v>1</v>
      </c>
      <c r="P61" s="171">
        <f t="shared" ca="1" si="5"/>
        <v>0</v>
      </c>
      <c r="T61" s="44"/>
      <c r="U61" s="44"/>
    </row>
    <row r="62" spans="1:21" hidden="1" outlineLevel="1" x14ac:dyDescent="0.25">
      <c r="A62" s="168">
        <f t="shared" si="1"/>
        <v>0</v>
      </c>
      <c r="B62" s="63">
        <v>7</v>
      </c>
      <c r="C62" s="64">
        <v>10</v>
      </c>
      <c r="D62" s="131" t="str">
        <f t="shared" si="6"/>
        <v/>
      </c>
      <c r="E62" s="132"/>
      <c r="F62" s="132"/>
      <c r="G62" s="62"/>
      <c r="H62" s="360" t="str">
        <f t="shared" si="2"/>
        <v/>
      </c>
      <c r="I62" s="361"/>
      <c r="J62" s="361"/>
      <c r="K62" s="48"/>
      <c r="L62" s="51"/>
      <c r="M62" s="169" t="str">
        <f t="shared" ca="1" si="3"/>
        <v/>
      </c>
      <c r="N62" s="282" t="str">
        <f t="shared" ca="1" si="0"/>
        <v/>
      </c>
      <c r="O62" s="171">
        <f t="shared" si="4"/>
        <v>1</v>
      </c>
      <c r="P62" s="171">
        <f t="shared" ca="1" si="5"/>
        <v>0</v>
      </c>
      <c r="T62" s="44"/>
      <c r="U62" s="44"/>
    </row>
    <row r="63" spans="1:21" hidden="1" outlineLevel="1" x14ac:dyDescent="0.25">
      <c r="A63" s="168">
        <f t="shared" si="1"/>
        <v>0</v>
      </c>
      <c r="B63" s="65">
        <v>8</v>
      </c>
      <c r="C63" s="66">
        <v>9</v>
      </c>
      <c r="D63" s="129" t="str">
        <f t="shared" si="6"/>
        <v/>
      </c>
      <c r="E63" s="130"/>
      <c r="F63" s="130"/>
      <c r="G63" s="60"/>
      <c r="H63" s="359" t="str">
        <f t="shared" si="2"/>
        <v/>
      </c>
      <c r="I63" s="358"/>
      <c r="J63" s="358"/>
      <c r="K63" s="48"/>
      <c r="L63" s="51"/>
      <c r="M63" s="169" t="str">
        <f t="shared" ca="1" si="3"/>
        <v/>
      </c>
      <c r="N63" s="282" t="str">
        <f t="shared" ca="1" si="0"/>
        <v/>
      </c>
      <c r="O63" s="171">
        <f t="shared" si="4"/>
        <v>1</v>
      </c>
      <c r="P63" s="171">
        <f t="shared" ca="1" si="5"/>
        <v>0</v>
      </c>
      <c r="T63" s="44"/>
      <c r="U63" s="44"/>
    </row>
    <row r="64" spans="1:21" hidden="1" outlineLevel="1" x14ac:dyDescent="0.25">
      <c r="A64" s="168">
        <f t="shared" si="1"/>
        <v>0</v>
      </c>
      <c r="B64" s="63">
        <v>8</v>
      </c>
      <c r="C64" s="64">
        <v>10</v>
      </c>
      <c r="D64" s="131" t="str">
        <f t="shared" si="6"/>
        <v/>
      </c>
      <c r="E64" s="132"/>
      <c r="F64" s="132"/>
      <c r="G64" s="62"/>
      <c r="H64" s="360" t="str">
        <f t="shared" si="2"/>
        <v/>
      </c>
      <c r="I64" s="361"/>
      <c r="J64" s="361"/>
      <c r="K64" s="48"/>
      <c r="L64" s="51"/>
      <c r="M64" s="169" t="str">
        <f t="shared" ca="1" si="3"/>
        <v/>
      </c>
      <c r="N64" s="282" t="str">
        <f t="shared" ca="1" si="0"/>
        <v/>
      </c>
      <c r="O64" s="171">
        <f t="shared" si="4"/>
        <v>1</v>
      </c>
      <c r="P64" s="171">
        <f t="shared" ca="1" si="5"/>
        <v>0</v>
      </c>
      <c r="T64" s="44"/>
      <c r="U64" s="44"/>
    </row>
    <row r="65" spans="1:21" ht="13.8" hidden="1" outlineLevel="1" thickBot="1" x14ac:dyDescent="0.3">
      <c r="A65" s="168">
        <f t="shared" si="1"/>
        <v>0</v>
      </c>
      <c r="B65" s="67">
        <v>9</v>
      </c>
      <c r="C65" s="68">
        <v>10</v>
      </c>
      <c r="D65" s="133" t="str">
        <f t="shared" si="6"/>
        <v/>
      </c>
      <c r="E65" s="134"/>
      <c r="F65" s="134"/>
      <c r="G65" s="61"/>
      <c r="H65" s="364" t="str">
        <f t="shared" si="2"/>
        <v/>
      </c>
      <c r="I65" s="365"/>
      <c r="J65" s="365"/>
      <c r="K65" s="145"/>
      <c r="L65" s="146"/>
      <c r="M65" s="169" t="str">
        <f t="shared" ca="1" si="3"/>
        <v/>
      </c>
      <c r="N65" s="282" t="str">
        <f t="shared" ca="1" si="0"/>
        <v/>
      </c>
      <c r="O65" s="171">
        <f t="shared" si="4"/>
        <v>1</v>
      </c>
      <c r="P65" s="171">
        <f t="shared" ca="1" si="5"/>
        <v>0</v>
      </c>
      <c r="T65" s="44"/>
      <c r="U65" s="44"/>
    </row>
    <row r="66" spans="1:21" collapsed="1" x14ac:dyDescent="0.25">
      <c r="A66" s="169"/>
      <c r="B66" s="172"/>
      <c r="C66" s="172"/>
      <c r="D66" s="173"/>
      <c r="E66" s="173"/>
      <c r="F66" s="173"/>
      <c r="G66" s="174"/>
      <c r="H66" s="175"/>
      <c r="I66" s="91"/>
      <c r="J66" s="91"/>
      <c r="K66" s="281">
        <f>COUNT(K21:K65)</f>
        <v>0</v>
      </c>
      <c r="L66" s="281">
        <f>COUNT(L21:L65)</f>
        <v>0</v>
      </c>
      <c r="M66" s="176"/>
      <c r="N66" s="91"/>
      <c r="O66" s="91"/>
    </row>
    <row r="67" spans="1:21" outlineLevel="1" x14ac:dyDescent="0.25">
      <c r="A67" s="370" t="s">
        <v>10</v>
      </c>
      <c r="B67" s="367"/>
      <c r="C67" s="367"/>
      <c r="D67" s="371" t="s">
        <v>3</v>
      </c>
      <c r="E67" s="367"/>
      <c r="F67" s="367"/>
      <c r="G67" s="371" t="s">
        <v>4</v>
      </c>
      <c r="H67" s="367"/>
      <c r="I67" s="367"/>
      <c r="J67" s="367"/>
      <c r="K67" s="367"/>
      <c r="L67" s="367"/>
      <c r="M67" s="367"/>
      <c r="N67" s="377"/>
      <c r="O67" s="91"/>
    </row>
    <row r="68" spans="1:21" ht="24.9" customHeight="1" outlineLevel="1" x14ac:dyDescent="0.25">
      <c r="A68" s="366">
        <v>1</v>
      </c>
      <c r="B68" s="367"/>
      <c r="C68" s="367"/>
      <c r="D68" s="368" t="s">
        <v>5</v>
      </c>
      <c r="E68" s="369"/>
      <c r="F68" s="367"/>
      <c r="G68" s="372" t="s">
        <v>11</v>
      </c>
      <c r="H68" s="373"/>
      <c r="I68" s="373"/>
      <c r="J68" s="373"/>
      <c r="K68" s="373"/>
      <c r="L68" s="373"/>
      <c r="M68" s="373"/>
      <c r="N68" s="374"/>
      <c r="O68" s="91"/>
    </row>
    <row r="69" spans="1:21" ht="24.9" customHeight="1" outlineLevel="1" x14ac:dyDescent="0.25">
      <c r="A69" s="366">
        <v>3</v>
      </c>
      <c r="B69" s="367"/>
      <c r="C69" s="367"/>
      <c r="D69" s="368" t="s">
        <v>6</v>
      </c>
      <c r="E69" s="369"/>
      <c r="F69" s="367"/>
      <c r="G69" s="372" t="s">
        <v>12</v>
      </c>
      <c r="H69" s="373"/>
      <c r="I69" s="373"/>
      <c r="J69" s="373"/>
      <c r="K69" s="373"/>
      <c r="L69" s="373"/>
      <c r="M69" s="373"/>
      <c r="N69" s="374"/>
      <c r="O69" s="91"/>
    </row>
    <row r="70" spans="1:21" ht="24.9" customHeight="1" outlineLevel="1" x14ac:dyDescent="0.25">
      <c r="A70" s="366">
        <v>5</v>
      </c>
      <c r="B70" s="367"/>
      <c r="C70" s="367"/>
      <c r="D70" s="368" t="s">
        <v>7</v>
      </c>
      <c r="E70" s="369"/>
      <c r="F70" s="367"/>
      <c r="G70" s="372" t="s">
        <v>13</v>
      </c>
      <c r="H70" s="373"/>
      <c r="I70" s="373"/>
      <c r="J70" s="373"/>
      <c r="K70" s="373"/>
      <c r="L70" s="373"/>
      <c r="M70" s="373"/>
      <c r="N70" s="374"/>
      <c r="O70" s="91"/>
    </row>
    <row r="71" spans="1:21" ht="24.9" customHeight="1" outlineLevel="1" x14ac:dyDescent="0.25">
      <c r="A71" s="366">
        <v>7</v>
      </c>
      <c r="B71" s="367"/>
      <c r="C71" s="367"/>
      <c r="D71" s="368" t="s">
        <v>8</v>
      </c>
      <c r="E71" s="369"/>
      <c r="F71" s="367"/>
      <c r="G71" s="372" t="s">
        <v>14</v>
      </c>
      <c r="H71" s="373"/>
      <c r="I71" s="373"/>
      <c r="J71" s="373"/>
      <c r="K71" s="373"/>
      <c r="L71" s="373"/>
      <c r="M71" s="373"/>
      <c r="N71" s="374"/>
      <c r="O71" s="91"/>
    </row>
    <row r="72" spans="1:21" ht="24.9" customHeight="1" outlineLevel="1" x14ac:dyDescent="0.25">
      <c r="A72" s="366">
        <v>9</v>
      </c>
      <c r="B72" s="367"/>
      <c r="C72" s="367"/>
      <c r="D72" s="368" t="s">
        <v>9</v>
      </c>
      <c r="E72" s="369"/>
      <c r="F72" s="367"/>
      <c r="G72" s="372" t="s">
        <v>18</v>
      </c>
      <c r="H72" s="373"/>
      <c r="I72" s="373"/>
      <c r="J72" s="373"/>
      <c r="K72" s="373"/>
      <c r="L72" s="373"/>
      <c r="M72" s="373"/>
      <c r="N72" s="374"/>
      <c r="O72" s="91"/>
    </row>
    <row r="73" spans="1:21" ht="23.25" customHeight="1" outlineLevel="1" x14ac:dyDescent="0.25">
      <c r="A73" s="375" t="s">
        <v>79</v>
      </c>
      <c r="B73" s="376"/>
      <c r="C73" s="376"/>
      <c r="D73" s="376"/>
      <c r="E73" s="376"/>
      <c r="F73" s="376"/>
      <c r="G73" s="376"/>
      <c r="H73" s="376"/>
      <c r="I73" s="376"/>
      <c r="J73" s="376"/>
      <c r="K73" s="376"/>
      <c r="L73" s="376"/>
      <c r="M73" s="376"/>
      <c r="N73" s="353"/>
      <c r="O73" s="91"/>
    </row>
    <row r="74" spans="1:21" x14ac:dyDescent="0.25">
      <c r="A74" s="169"/>
      <c r="B74" s="172"/>
      <c r="C74" s="172"/>
      <c r="D74" s="173"/>
      <c r="E74" s="173"/>
      <c r="F74" s="173"/>
      <c r="G74" s="174"/>
      <c r="H74" s="175"/>
      <c r="I74" s="91"/>
      <c r="J74" s="91"/>
      <c r="K74" s="176"/>
      <c r="L74" s="91"/>
      <c r="M74" s="176"/>
      <c r="N74" s="91"/>
      <c r="O74" s="91"/>
    </row>
    <row r="75" spans="1:21" ht="12.75" hidden="1" customHeight="1" outlineLevel="1" x14ac:dyDescent="0.25">
      <c r="A75" s="119" t="s">
        <v>67</v>
      </c>
      <c r="B75" s="99"/>
      <c r="C75" s="99"/>
      <c r="D75" s="100"/>
      <c r="E75" s="100"/>
      <c r="F75" s="101"/>
      <c r="G75" s="101"/>
      <c r="H75" s="101"/>
      <c r="I75" s="99"/>
      <c r="J75" s="99"/>
      <c r="K75" s="99"/>
      <c r="L75" s="99"/>
      <c r="M75" s="99"/>
      <c r="N75" s="102"/>
    </row>
    <row r="76" spans="1:21" ht="12.75" hidden="1" customHeight="1" outlineLevel="1" x14ac:dyDescent="0.25">
      <c r="A76" s="103"/>
      <c r="B76" s="98" t="s">
        <v>69</v>
      </c>
      <c r="C76" s="91"/>
      <c r="D76" s="90"/>
      <c r="E76" s="90"/>
      <c r="F76" s="90"/>
      <c r="G76" s="120" t="s">
        <v>70</v>
      </c>
      <c r="H76" s="121">
        <f>O1</f>
        <v>8</v>
      </c>
      <c r="I76" s="91"/>
      <c r="J76" s="91"/>
      <c r="K76" s="91"/>
      <c r="L76" s="91"/>
      <c r="M76" s="91"/>
      <c r="N76" s="104"/>
    </row>
    <row r="77" spans="1:21" ht="39.75" hidden="1" customHeight="1" outlineLevel="1" x14ac:dyDescent="0.25">
      <c r="A77" s="105"/>
      <c r="B77" s="91"/>
      <c r="C77" s="106" t="str">
        <f t="array" ref="C77:L77">TRANSPOSE(B6:B15)</f>
        <v>Distance aux bâti</v>
      </c>
      <c r="D77" s="106" t="str">
        <v>pente</v>
      </c>
      <c r="E77" s="106" t="str">
        <v>Orientation des parcelles</v>
      </c>
      <c r="F77" s="106" t="str">
        <v>Taille des parcelles</v>
      </c>
      <c r="G77" s="106" t="str">
        <v/>
      </c>
      <c r="H77" s="106" t="str">
        <v/>
      </c>
      <c r="I77" s="107" t="str">
        <v/>
      </c>
      <c r="J77" s="108" t="str">
        <v/>
      </c>
      <c r="K77" s="108" t="str">
        <v/>
      </c>
      <c r="L77" s="108" t="str">
        <v/>
      </c>
      <c r="M77" s="91"/>
      <c r="N77" s="109"/>
      <c r="Q77" s="356"/>
      <c r="R77" s="357"/>
      <c r="S77" s="358"/>
    </row>
    <row r="78" spans="1:21" ht="12.75" hidden="1" customHeight="1" outlineLevel="1" x14ac:dyDescent="0.25">
      <c r="A78" s="105"/>
      <c r="B78" s="91"/>
      <c r="C78" s="110">
        <v>1</v>
      </c>
      <c r="D78" s="110">
        <v>2</v>
      </c>
      <c r="E78" s="110">
        <v>3</v>
      </c>
      <c r="F78" s="110">
        <v>4</v>
      </c>
      <c r="G78" s="110">
        <v>5</v>
      </c>
      <c r="H78" s="110">
        <v>6</v>
      </c>
      <c r="I78" s="110">
        <v>7</v>
      </c>
      <c r="J78" s="110">
        <v>8</v>
      </c>
      <c r="K78" s="95">
        <v>9</v>
      </c>
      <c r="L78" s="95">
        <v>10</v>
      </c>
      <c r="M78" s="91"/>
      <c r="N78" s="104"/>
    </row>
    <row r="79" spans="1:21" ht="12.75" hidden="1" customHeight="1" outlineLevel="1" x14ac:dyDescent="0.25">
      <c r="A79" s="111"/>
      <c r="B79" s="110">
        <v>1</v>
      </c>
      <c r="C79" s="53">
        <v>1</v>
      </c>
      <c r="D79" s="92">
        <f t="shared" ref="D79:L86" si="7">IF(ISNA(VLOOKUP(($B79*10+D$78),$A$21:$O$65,15,FALSE)),0,VLOOKUP(($B79*10+D$78),$A$21:$O$65,15,FALSE))</f>
        <v>1</v>
      </c>
      <c r="E79" s="92">
        <f t="shared" si="7"/>
        <v>1</v>
      </c>
      <c r="F79" s="92">
        <f t="shared" si="7"/>
        <v>1</v>
      </c>
      <c r="G79" s="92">
        <f t="shared" si="7"/>
        <v>0</v>
      </c>
      <c r="H79" s="92">
        <f t="shared" si="7"/>
        <v>0</v>
      </c>
      <c r="I79" s="92">
        <f t="shared" si="7"/>
        <v>0</v>
      </c>
      <c r="J79" s="92">
        <f t="shared" si="7"/>
        <v>0</v>
      </c>
      <c r="K79" s="92">
        <f t="shared" si="7"/>
        <v>0</v>
      </c>
      <c r="L79" s="92">
        <f t="shared" si="7"/>
        <v>0</v>
      </c>
      <c r="M79" s="91"/>
      <c r="N79" s="104"/>
      <c r="Q79" s="11"/>
    </row>
    <row r="80" spans="1:21" ht="12.75" hidden="1" customHeight="1" outlineLevel="1" x14ac:dyDescent="0.25">
      <c r="A80" s="111"/>
      <c r="B80" s="110">
        <v>2</v>
      </c>
      <c r="C80" s="92">
        <f t="shared" ref="C80:F88" si="8">IF(ISNA(VLOOKUP((10*C$78+$B80),$A$21:$O$65,15,FALSE)),0,1/VLOOKUP((10*C$78+$B80),$A$21:$O$65,15,FALSE))</f>
        <v>1</v>
      </c>
      <c r="D80" s="53">
        <v>1</v>
      </c>
      <c r="E80" s="92">
        <f t="shared" si="7"/>
        <v>1</v>
      </c>
      <c r="F80" s="92">
        <f t="shared" si="7"/>
        <v>1</v>
      </c>
      <c r="G80" s="92">
        <f t="shared" si="7"/>
        <v>0</v>
      </c>
      <c r="H80" s="92">
        <f t="shared" si="7"/>
        <v>0</v>
      </c>
      <c r="I80" s="92">
        <f t="shared" si="7"/>
        <v>0</v>
      </c>
      <c r="J80" s="92">
        <f t="shared" si="7"/>
        <v>0</v>
      </c>
      <c r="K80" s="92">
        <f t="shared" si="7"/>
        <v>0</v>
      </c>
      <c r="L80" s="92">
        <f t="shared" si="7"/>
        <v>0</v>
      </c>
      <c r="M80" s="91"/>
      <c r="N80" s="104"/>
      <c r="Q80" s="11"/>
    </row>
    <row r="81" spans="1:17" ht="12.75" hidden="1" customHeight="1" outlineLevel="1" x14ac:dyDescent="0.25">
      <c r="A81" s="111"/>
      <c r="B81" s="110">
        <v>3</v>
      </c>
      <c r="C81" s="92">
        <f t="shared" si="8"/>
        <v>1</v>
      </c>
      <c r="D81" s="92">
        <f t="shared" si="8"/>
        <v>1</v>
      </c>
      <c r="E81" s="53">
        <v>1</v>
      </c>
      <c r="F81" s="92">
        <f>IF(ISNA(VLOOKUP(($B81*10+F$78),$A$21:$O$65,15,FALSE)),0,VLOOKUP(($B81*10+F$78),$A$21:$O$65,15,FALSE))</f>
        <v>1</v>
      </c>
      <c r="G81" s="92">
        <f>IF(ISNA(VLOOKUP(($B81*10+G$78),$A$21:$O$65,15,FALSE)),0,VLOOKUP(($B81*10+G$78),$A$21:$O$65,15,FALSE))</f>
        <v>0</v>
      </c>
      <c r="H81" s="92">
        <f>IF(ISNA(VLOOKUP(($B81*10+H$78),$A$21:$O$65,15,FALSE)),0,VLOOKUP(($B81*10+H$78),$A$21:$O$65,15,FALSE))</f>
        <v>0</v>
      </c>
      <c r="I81" s="92">
        <f>IF(ISNA(VLOOKUP(($B81*10+I$78),$A$21:$O$65,15,FALSE)),0,VLOOKUP(($B81*10+I$78),$A$21:$O$65,15,FALSE))</f>
        <v>0</v>
      </c>
      <c r="J81" s="92">
        <f>IF(ISNA(VLOOKUP(($B81*10+J$78),$A$21:$O$65,15,FALSE)),0,VLOOKUP(($B81*10+J$78),$A$21:$O$65,15,FALSE))</f>
        <v>0</v>
      </c>
      <c r="K81" s="92">
        <f t="shared" si="7"/>
        <v>0</v>
      </c>
      <c r="L81" s="92">
        <f t="shared" si="7"/>
        <v>0</v>
      </c>
      <c r="M81" s="91"/>
      <c r="N81" s="104"/>
      <c r="Q81" s="11"/>
    </row>
    <row r="82" spans="1:17" ht="12.75" hidden="1" customHeight="1" outlineLevel="1" x14ac:dyDescent="0.25">
      <c r="A82" s="112"/>
      <c r="B82" s="110">
        <v>4</v>
      </c>
      <c r="C82" s="92">
        <f t="shared" si="8"/>
        <v>1</v>
      </c>
      <c r="D82" s="92">
        <f t="shared" si="8"/>
        <v>1</v>
      </c>
      <c r="E82" s="92">
        <f t="shared" si="8"/>
        <v>1</v>
      </c>
      <c r="F82" s="53">
        <v>1</v>
      </c>
      <c r="G82" s="92">
        <f>IF(ISNA(VLOOKUP(($B82*10+G$78),$A$21:$O$65,15,FALSE)),0,VLOOKUP(($B82*10+G$78),$A$21:$O$65,15,FALSE))</f>
        <v>0</v>
      </c>
      <c r="H82" s="92">
        <f>IF(ISNA(VLOOKUP(($B82*10+H$78),$A$21:$O$65,15,FALSE)),0,VLOOKUP(($B82*10+H$78),$A$21:$O$65,15,FALSE))</f>
        <v>0</v>
      </c>
      <c r="I82" s="92">
        <f>IF(ISNA(VLOOKUP(($B82*10+I$78),$A$21:$O$65,15,FALSE)),0,VLOOKUP(($B82*10+I$78),$A$21:$O$65,15,FALSE))</f>
        <v>0</v>
      </c>
      <c r="J82" s="92">
        <f>IF(ISNA(VLOOKUP(($B82*10+J$78),$A$21:$O$65,15,FALSE)),0,VLOOKUP(($B82*10+J$78),$A$21:$O$65,15,FALSE))</f>
        <v>0</v>
      </c>
      <c r="K82" s="92">
        <f t="shared" si="7"/>
        <v>0</v>
      </c>
      <c r="L82" s="92">
        <f t="shared" si="7"/>
        <v>0</v>
      </c>
      <c r="M82" s="91"/>
      <c r="N82" s="104"/>
      <c r="Q82" s="11"/>
    </row>
    <row r="83" spans="1:17" ht="12.75" hidden="1" customHeight="1" outlineLevel="1" x14ac:dyDescent="0.25">
      <c r="A83" s="112"/>
      <c r="B83" s="110">
        <v>5</v>
      </c>
      <c r="C83" s="92">
        <f t="shared" si="8"/>
        <v>0</v>
      </c>
      <c r="D83" s="92">
        <f t="shared" si="8"/>
        <v>0</v>
      </c>
      <c r="E83" s="92">
        <f t="shared" si="8"/>
        <v>0</v>
      </c>
      <c r="F83" s="92">
        <f t="shared" si="8"/>
        <v>0</v>
      </c>
      <c r="G83" s="53">
        <v>1</v>
      </c>
      <c r="H83" s="92">
        <f>IF(ISNA(VLOOKUP(($B83*10+H$78),$A$21:$O$65,15,FALSE)),0,VLOOKUP(($B83*10+H$78),$A$21:$O$65,15,FALSE))</f>
        <v>0</v>
      </c>
      <c r="I83" s="92">
        <f>IF(ISNA(VLOOKUP(($B83*10+I$78),$A$21:$O$65,15,FALSE)),0,VLOOKUP(($B83*10+I$78),$A$21:$O$65,15,FALSE))</f>
        <v>0</v>
      </c>
      <c r="J83" s="92">
        <f>IF(ISNA(VLOOKUP(($B83*10+J$78),$A$21:$O$65,15,FALSE)),0,VLOOKUP(($B83*10+J$78),$A$21:$O$65,15,FALSE))</f>
        <v>0</v>
      </c>
      <c r="K83" s="92">
        <f t="shared" si="7"/>
        <v>0</v>
      </c>
      <c r="L83" s="92">
        <f t="shared" si="7"/>
        <v>0</v>
      </c>
      <c r="M83" s="91"/>
      <c r="N83" s="104"/>
      <c r="Q83" s="11"/>
    </row>
    <row r="84" spans="1:17" ht="12.75" hidden="1" customHeight="1" outlineLevel="1" x14ac:dyDescent="0.25">
      <c r="A84" s="112"/>
      <c r="B84" s="110">
        <v>6</v>
      </c>
      <c r="C84" s="92">
        <f t="shared" si="8"/>
        <v>0</v>
      </c>
      <c r="D84" s="92">
        <f t="shared" si="8"/>
        <v>0</v>
      </c>
      <c r="E84" s="92">
        <f t="shared" si="8"/>
        <v>0</v>
      </c>
      <c r="F84" s="92">
        <f t="shared" si="8"/>
        <v>0</v>
      </c>
      <c r="G84" s="92">
        <f>IF(ISNA(VLOOKUP((10*G$78+$B84),$A$21:$O$65,15,FALSE)),0,1/VLOOKUP((10*G$78+$B84),$A$21:$O$65,15,FALSE))</f>
        <v>0</v>
      </c>
      <c r="H84" s="53">
        <v>1</v>
      </c>
      <c r="I84" s="92">
        <f>IF(ISNA(VLOOKUP(($B84*10+I$78),$A$21:$O$65,15,FALSE)),0,VLOOKUP(($B84*10+I$78),$A$21:$O$65,15,FALSE))</f>
        <v>0</v>
      </c>
      <c r="J84" s="92">
        <f>IF(ISNA(VLOOKUP(($B84*10+J$78),$A$21:$O$65,15,FALSE)),0,VLOOKUP(($B84*10+J$78),$A$21:$O$65,15,FALSE))</f>
        <v>0</v>
      </c>
      <c r="K84" s="92">
        <f t="shared" si="7"/>
        <v>0</v>
      </c>
      <c r="L84" s="92">
        <f t="shared" si="7"/>
        <v>0</v>
      </c>
      <c r="M84" s="91"/>
      <c r="N84" s="104"/>
      <c r="Q84" s="11"/>
    </row>
    <row r="85" spans="1:17" ht="12.75" hidden="1" customHeight="1" outlineLevel="1" x14ac:dyDescent="0.25">
      <c r="A85" s="112"/>
      <c r="B85" s="110">
        <v>7</v>
      </c>
      <c r="C85" s="92">
        <f t="shared" si="8"/>
        <v>0</v>
      </c>
      <c r="D85" s="92">
        <f t="shared" si="8"/>
        <v>0</v>
      </c>
      <c r="E85" s="92">
        <f t="shared" si="8"/>
        <v>0</v>
      </c>
      <c r="F85" s="92">
        <f t="shared" si="8"/>
        <v>0</v>
      </c>
      <c r="G85" s="92">
        <f>IF(ISNA(VLOOKUP((10*G$78+$B85),$A$21:$O$65,15,FALSE)),0,1/VLOOKUP((10*G$78+$B85),$A$21:$O$65,15,FALSE))</f>
        <v>0</v>
      </c>
      <c r="H85" s="92">
        <f>IF(ISNA(VLOOKUP((10*H$78+$B85),$A$21:$O$65,15,FALSE)),0,1/VLOOKUP((10*H$78+$B85),$A$21:$O$65,15,FALSE))</f>
        <v>0</v>
      </c>
      <c r="I85" s="53">
        <v>1</v>
      </c>
      <c r="J85" s="92">
        <f>IF(ISNA(VLOOKUP(($B85*10+J$78),$A$21:$O$65,15,FALSE)),0,VLOOKUP(($B85*10+J$78),$A$21:$O$65,15,FALSE))</f>
        <v>0</v>
      </c>
      <c r="K85" s="92">
        <f t="shared" si="7"/>
        <v>0</v>
      </c>
      <c r="L85" s="92">
        <f t="shared" si="7"/>
        <v>0</v>
      </c>
      <c r="M85" s="91"/>
      <c r="N85" s="104"/>
      <c r="O85" s="16"/>
      <c r="Q85" s="11"/>
    </row>
    <row r="86" spans="1:17" ht="12.75" hidden="1" customHeight="1" outlineLevel="1" x14ac:dyDescent="0.25">
      <c r="A86" s="112"/>
      <c r="B86" s="110">
        <v>8</v>
      </c>
      <c r="C86" s="92">
        <f t="shared" si="8"/>
        <v>0</v>
      </c>
      <c r="D86" s="92">
        <f t="shared" si="8"/>
        <v>0</v>
      </c>
      <c r="E86" s="92">
        <f t="shared" si="8"/>
        <v>0</v>
      </c>
      <c r="F86" s="92">
        <f t="shared" si="8"/>
        <v>0</v>
      </c>
      <c r="G86" s="92">
        <f>IF(ISNA(VLOOKUP((10*G$78+$B86),$A$21:$O$65,15,FALSE)),0,1/VLOOKUP((10*G$78+$B86),$A$21:$O$65,15,FALSE))</f>
        <v>0</v>
      </c>
      <c r="H86" s="92">
        <f>IF(ISNA(VLOOKUP((10*H$78+$B86),$A$21:$O$65,15,FALSE)),0,1/VLOOKUP((10*H$78+$B86),$A$21:$O$65,15,FALSE))</f>
        <v>0</v>
      </c>
      <c r="I86" s="92">
        <f>IF(ISNA(VLOOKUP((10*I$78+$B86),$A$21:$O$65,15,FALSE)),0,1/VLOOKUP((10*I$78+$B86),$A$21:$O$65,15,FALSE))</f>
        <v>0</v>
      </c>
      <c r="J86" s="53">
        <v>1</v>
      </c>
      <c r="K86" s="92">
        <f t="shared" si="7"/>
        <v>0</v>
      </c>
      <c r="L86" s="92">
        <f t="shared" si="7"/>
        <v>0</v>
      </c>
      <c r="M86" s="91"/>
      <c r="N86" s="104"/>
      <c r="Q86" s="11"/>
    </row>
    <row r="87" spans="1:17" ht="12.75" hidden="1" customHeight="1" outlineLevel="1" x14ac:dyDescent="0.25">
      <c r="A87" s="105"/>
      <c r="B87" s="95">
        <v>9</v>
      </c>
      <c r="C87" s="92">
        <f t="shared" si="8"/>
        <v>0</v>
      </c>
      <c r="D87" s="92">
        <f t="shared" si="8"/>
        <v>0</v>
      </c>
      <c r="E87" s="92">
        <f t="shared" si="8"/>
        <v>0</v>
      </c>
      <c r="F87" s="92">
        <f t="shared" si="8"/>
        <v>0</v>
      </c>
      <c r="G87" s="92">
        <f>IF(ISNA(VLOOKUP((10*G$78+$B87),$A$21:$O$65,15,FALSE)),0,1/VLOOKUP((10*G$78+$B87),$A$21:$O$65,15,FALSE))</f>
        <v>0</v>
      </c>
      <c r="H87" s="92">
        <f>IF(ISNA(VLOOKUP((10*H$78+$B87),$A$21:$O$65,15,FALSE)),0,1/VLOOKUP((10*H$78+$B87),$A$21:$O$65,15,FALSE))</f>
        <v>0</v>
      </c>
      <c r="I87" s="92">
        <f>IF(ISNA(VLOOKUP((10*I$78+$B87),$A$21:$O$65,15,FALSE)),0,1/VLOOKUP((10*I$78+$B87),$A$21:$O$65,15,FALSE))</f>
        <v>0</v>
      </c>
      <c r="J87" s="92">
        <f>IF(ISNA(VLOOKUP((10*J$78+$B87),$A$21:$O$65,15,FALSE)),0,1/VLOOKUP((10*J$78+$B87),$A$21:$O$65,15,FALSE))</f>
        <v>0</v>
      </c>
      <c r="K87" s="53">
        <v>1</v>
      </c>
      <c r="L87" s="92">
        <f>IF(ISNA(VLOOKUP(($B87*10+L$78),$A$21:$O$65,15,FALSE)),0,VLOOKUP(($B87*10+L$78),$A$21:$O$65,15,FALSE))</f>
        <v>0</v>
      </c>
      <c r="M87" s="91"/>
      <c r="N87" s="104"/>
    </row>
    <row r="88" spans="1:17" hidden="1" outlineLevel="1" x14ac:dyDescent="0.25">
      <c r="A88" s="105"/>
      <c r="B88" s="95">
        <v>10</v>
      </c>
      <c r="C88" s="93">
        <f t="shared" si="8"/>
        <v>0</v>
      </c>
      <c r="D88" s="93">
        <f t="shared" si="8"/>
        <v>0</v>
      </c>
      <c r="E88" s="93">
        <f t="shared" si="8"/>
        <v>0</v>
      </c>
      <c r="F88" s="93">
        <f t="shared" si="8"/>
        <v>0</v>
      </c>
      <c r="G88" s="93">
        <f>IF(ISNA(VLOOKUP((10*G$78+$B88),$A$21:$O$65,15,FALSE)),0,1/VLOOKUP((10*G$78+$B88),$A$21:$O$65,15,FALSE))</f>
        <v>0</v>
      </c>
      <c r="H88" s="93">
        <f>IF(ISNA(VLOOKUP((10*H$78+$B88),$A$21:$O$65,15,FALSE)),0,1/VLOOKUP((10*H$78+$B88),$A$21:$O$65,15,FALSE))</f>
        <v>0</v>
      </c>
      <c r="I88" s="93">
        <f>IF(ISNA(VLOOKUP((10*I$78+$B88),$A$21:$O$65,15,FALSE)),0,1/VLOOKUP((10*I$78+$B88),$A$21:$O$65,15,FALSE))</f>
        <v>0</v>
      </c>
      <c r="J88" s="93">
        <f>IF(ISNA(VLOOKUP((10*J$78+$B88),$A$21:$O$65,15,FALSE)),0,1/VLOOKUP((10*J$78+$B88),$A$21:$O$65,15,FALSE))</f>
        <v>0</v>
      </c>
      <c r="K88" s="93">
        <f>IF(ISNA(VLOOKUP((10*K$78+$B88),$A$21:$O$65,15,FALSE)),0,1/VLOOKUP((10*K$78+$B88),$A$21:$O$65,15,FALSE))</f>
        <v>0</v>
      </c>
      <c r="L88" s="89">
        <v>1</v>
      </c>
      <c r="M88" s="91"/>
      <c r="N88" s="104"/>
    </row>
    <row r="89" spans="1:17" hidden="1" outlineLevel="1" x14ac:dyDescent="0.25">
      <c r="A89" s="105"/>
      <c r="B89" s="113" t="s">
        <v>66</v>
      </c>
      <c r="C89" s="94">
        <f>SUM(C79:C88)</f>
        <v>4</v>
      </c>
      <c r="D89" s="94">
        <f t="shared" ref="D89:L89" si="9">SUM(D79:D88)</f>
        <v>4</v>
      </c>
      <c r="E89" s="94">
        <f t="shared" si="9"/>
        <v>4</v>
      </c>
      <c r="F89" s="94">
        <f t="shared" si="9"/>
        <v>4</v>
      </c>
      <c r="G89" s="94">
        <f t="shared" si="9"/>
        <v>1</v>
      </c>
      <c r="H89" s="94">
        <f t="shared" si="9"/>
        <v>1</v>
      </c>
      <c r="I89" s="94">
        <f t="shared" si="9"/>
        <v>1</v>
      </c>
      <c r="J89" s="94">
        <f t="shared" si="9"/>
        <v>1</v>
      </c>
      <c r="K89" s="94">
        <f t="shared" si="9"/>
        <v>1</v>
      </c>
      <c r="L89" s="94">
        <f t="shared" si="9"/>
        <v>1</v>
      </c>
      <c r="M89" s="91"/>
      <c r="N89" s="104"/>
    </row>
    <row r="90" spans="1:17" hidden="1" outlineLevel="1" x14ac:dyDescent="0.25">
      <c r="A90" s="105"/>
      <c r="B90" s="98" t="s">
        <v>68</v>
      </c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114" t="s">
        <v>83</v>
      </c>
    </row>
    <row r="91" spans="1:17" hidden="1" outlineLevel="1" x14ac:dyDescent="0.25">
      <c r="A91" s="105"/>
      <c r="B91" s="95">
        <v>1</v>
      </c>
      <c r="C91" s="96">
        <f>IF(C79&gt;0,LN(C79),0)</f>
        <v>0</v>
      </c>
      <c r="D91" s="96">
        <f t="shared" ref="D91:L91" si="10">IF(D79&gt;0,LN(D79),0)</f>
        <v>0</v>
      </c>
      <c r="E91" s="96">
        <f t="shared" si="10"/>
        <v>0</v>
      </c>
      <c r="F91" s="96">
        <f t="shared" si="10"/>
        <v>0</v>
      </c>
      <c r="G91" s="96">
        <f t="shared" si="10"/>
        <v>0</v>
      </c>
      <c r="H91" s="96">
        <f t="shared" si="10"/>
        <v>0</v>
      </c>
      <c r="I91" s="96">
        <f t="shared" si="10"/>
        <v>0</v>
      </c>
      <c r="J91" s="96">
        <f t="shared" si="10"/>
        <v>0</v>
      </c>
      <c r="K91" s="96">
        <f t="shared" si="10"/>
        <v>0</v>
      </c>
      <c r="L91" s="96">
        <f t="shared" si="10"/>
        <v>0</v>
      </c>
      <c r="M91" s="96">
        <f>EXP(SUM(C91:L91)/K$1)</f>
        <v>1</v>
      </c>
      <c r="N91" s="115">
        <f t="shared" ref="N91:N100" si="11">IF(B91&lt;=K$1,M91/M$101,)</f>
        <v>0.25</v>
      </c>
    </row>
    <row r="92" spans="1:17" hidden="1" outlineLevel="1" x14ac:dyDescent="0.25">
      <c r="A92" s="105"/>
      <c r="B92" s="95">
        <v>2</v>
      </c>
      <c r="C92" s="96">
        <f t="shared" ref="C92:L100" si="12">IF(C80&gt;0,LN(C80),0)</f>
        <v>0</v>
      </c>
      <c r="D92" s="96">
        <f t="shared" si="12"/>
        <v>0</v>
      </c>
      <c r="E92" s="96">
        <f t="shared" si="12"/>
        <v>0</v>
      </c>
      <c r="F92" s="96">
        <f t="shared" si="12"/>
        <v>0</v>
      </c>
      <c r="G92" s="96">
        <f t="shared" si="12"/>
        <v>0</v>
      </c>
      <c r="H92" s="96">
        <f t="shared" si="12"/>
        <v>0</v>
      </c>
      <c r="I92" s="96">
        <f t="shared" si="12"/>
        <v>0</v>
      </c>
      <c r="J92" s="96">
        <f t="shared" si="12"/>
        <v>0</v>
      </c>
      <c r="K92" s="96">
        <f t="shared" si="12"/>
        <v>0</v>
      </c>
      <c r="L92" s="96">
        <f t="shared" si="12"/>
        <v>0</v>
      </c>
      <c r="M92" s="96">
        <f t="shared" ref="M92:M100" si="13">EXP(SUM(C92:L92)/K$1)</f>
        <v>1</v>
      </c>
      <c r="N92" s="115">
        <f t="shared" si="11"/>
        <v>0.25</v>
      </c>
    </row>
    <row r="93" spans="1:17" ht="12.75" hidden="1" customHeight="1" outlineLevel="1" x14ac:dyDescent="0.25">
      <c r="A93" s="105"/>
      <c r="B93" s="95">
        <v>3</v>
      </c>
      <c r="C93" s="96">
        <f t="shared" si="12"/>
        <v>0</v>
      </c>
      <c r="D93" s="96">
        <f t="shared" si="12"/>
        <v>0</v>
      </c>
      <c r="E93" s="96">
        <f t="shared" si="12"/>
        <v>0</v>
      </c>
      <c r="F93" s="96">
        <f t="shared" si="12"/>
        <v>0</v>
      </c>
      <c r="G93" s="96">
        <f t="shared" si="12"/>
        <v>0</v>
      </c>
      <c r="H93" s="96">
        <f t="shared" si="12"/>
        <v>0</v>
      </c>
      <c r="I93" s="96">
        <f t="shared" si="12"/>
        <v>0</v>
      </c>
      <c r="J93" s="96">
        <f t="shared" si="12"/>
        <v>0</v>
      </c>
      <c r="K93" s="96">
        <f t="shared" si="12"/>
        <v>0</v>
      </c>
      <c r="L93" s="96">
        <f t="shared" si="12"/>
        <v>0</v>
      </c>
      <c r="M93" s="96">
        <f t="shared" si="13"/>
        <v>1</v>
      </c>
      <c r="N93" s="115">
        <f t="shared" si="11"/>
        <v>0.25</v>
      </c>
    </row>
    <row r="94" spans="1:17" hidden="1" outlineLevel="1" x14ac:dyDescent="0.25">
      <c r="A94" s="105"/>
      <c r="B94" s="95">
        <v>4</v>
      </c>
      <c r="C94" s="96">
        <f t="shared" si="12"/>
        <v>0</v>
      </c>
      <c r="D94" s="96">
        <f t="shared" si="12"/>
        <v>0</v>
      </c>
      <c r="E94" s="96">
        <f t="shared" si="12"/>
        <v>0</v>
      </c>
      <c r="F94" s="96">
        <f t="shared" si="12"/>
        <v>0</v>
      </c>
      <c r="G94" s="96">
        <f t="shared" si="12"/>
        <v>0</v>
      </c>
      <c r="H94" s="96">
        <f t="shared" si="12"/>
        <v>0</v>
      </c>
      <c r="I94" s="96">
        <f t="shared" si="12"/>
        <v>0</v>
      </c>
      <c r="J94" s="96">
        <f t="shared" si="12"/>
        <v>0</v>
      </c>
      <c r="K94" s="96">
        <f t="shared" si="12"/>
        <v>0</v>
      </c>
      <c r="L94" s="96">
        <f t="shared" si="12"/>
        <v>0</v>
      </c>
      <c r="M94" s="96">
        <f t="shared" si="13"/>
        <v>1</v>
      </c>
      <c r="N94" s="115">
        <f t="shared" si="11"/>
        <v>0.25</v>
      </c>
    </row>
    <row r="95" spans="1:17" hidden="1" outlineLevel="1" x14ac:dyDescent="0.25">
      <c r="A95" s="105"/>
      <c r="B95" s="95">
        <v>5</v>
      </c>
      <c r="C95" s="96">
        <f t="shared" si="12"/>
        <v>0</v>
      </c>
      <c r="D95" s="96">
        <f t="shared" si="12"/>
        <v>0</v>
      </c>
      <c r="E95" s="96">
        <f t="shared" si="12"/>
        <v>0</v>
      </c>
      <c r="F95" s="96">
        <f t="shared" si="12"/>
        <v>0</v>
      </c>
      <c r="G95" s="96">
        <f t="shared" si="12"/>
        <v>0</v>
      </c>
      <c r="H95" s="96">
        <f t="shared" si="12"/>
        <v>0</v>
      </c>
      <c r="I95" s="96">
        <f t="shared" si="12"/>
        <v>0</v>
      </c>
      <c r="J95" s="96">
        <f t="shared" si="12"/>
        <v>0</v>
      </c>
      <c r="K95" s="96">
        <f t="shared" si="12"/>
        <v>0</v>
      </c>
      <c r="L95" s="96">
        <f t="shared" si="12"/>
        <v>0</v>
      </c>
      <c r="M95" s="96">
        <f t="shared" si="13"/>
        <v>1</v>
      </c>
      <c r="N95" s="115">
        <f t="shared" si="11"/>
        <v>0</v>
      </c>
    </row>
    <row r="96" spans="1:17" hidden="1" outlineLevel="1" x14ac:dyDescent="0.25">
      <c r="A96" s="105"/>
      <c r="B96" s="95">
        <v>6</v>
      </c>
      <c r="C96" s="96">
        <f t="shared" si="12"/>
        <v>0</v>
      </c>
      <c r="D96" s="96">
        <f t="shared" si="12"/>
        <v>0</v>
      </c>
      <c r="E96" s="96">
        <f t="shared" si="12"/>
        <v>0</v>
      </c>
      <c r="F96" s="96">
        <f t="shared" si="12"/>
        <v>0</v>
      </c>
      <c r="G96" s="96">
        <f t="shared" si="12"/>
        <v>0</v>
      </c>
      <c r="H96" s="96">
        <f t="shared" si="12"/>
        <v>0</v>
      </c>
      <c r="I96" s="96">
        <f t="shared" si="12"/>
        <v>0</v>
      </c>
      <c r="J96" s="96">
        <f t="shared" si="12"/>
        <v>0</v>
      </c>
      <c r="K96" s="96">
        <f t="shared" si="12"/>
        <v>0</v>
      </c>
      <c r="L96" s="96">
        <f t="shared" si="12"/>
        <v>0</v>
      </c>
      <c r="M96" s="96">
        <f t="shared" si="13"/>
        <v>1</v>
      </c>
      <c r="N96" s="115">
        <f t="shared" si="11"/>
        <v>0</v>
      </c>
    </row>
    <row r="97" spans="1:14" hidden="1" outlineLevel="1" x14ac:dyDescent="0.25">
      <c r="A97" s="105"/>
      <c r="B97" s="95">
        <v>7</v>
      </c>
      <c r="C97" s="96">
        <f t="shared" si="12"/>
        <v>0</v>
      </c>
      <c r="D97" s="96">
        <f t="shared" si="12"/>
        <v>0</v>
      </c>
      <c r="E97" s="96">
        <f t="shared" si="12"/>
        <v>0</v>
      </c>
      <c r="F97" s="96">
        <f t="shared" si="12"/>
        <v>0</v>
      </c>
      <c r="G97" s="96">
        <f t="shared" si="12"/>
        <v>0</v>
      </c>
      <c r="H97" s="96">
        <f t="shared" si="12"/>
        <v>0</v>
      </c>
      <c r="I97" s="96">
        <f t="shared" si="12"/>
        <v>0</v>
      </c>
      <c r="J97" s="96">
        <f t="shared" si="12"/>
        <v>0</v>
      </c>
      <c r="K97" s="96">
        <f t="shared" si="12"/>
        <v>0</v>
      </c>
      <c r="L97" s="96">
        <f t="shared" si="12"/>
        <v>0</v>
      </c>
      <c r="M97" s="96">
        <f t="shared" si="13"/>
        <v>1</v>
      </c>
      <c r="N97" s="115">
        <f t="shared" si="11"/>
        <v>0</v>
      </c>
    </row>
    <row r="98" spans="1:14" hidden="1" outlineLevel="1" x14ac:dyDescent="0.25">
      <c r="A98" s="105"/>
      <c r="B98" s="95">
        <v>8</v>
      </c>
      <c r="C98" s="96">
        <f t="shared" si="12"/>
        <v>0</v>
      </c>
      <c r="D98" s="96">
        <f t="shared" si="12"/>
        <v>0</v>
      </c>
      <c r="E98" s="96">
        <f t="shared" si="12"/>
        <v>0</v>
      </c>
      <c r="F98" s="96">
        <f t="shared" si="12"/>
        <v>0</v>
      </c>
      <c r="G98" s="96">
        <f t="shared" si="12"/>
        <v>0</v>
      </c>
      <c r="H98" s="96">
        <f t="shared" si="12"/>
        <v>0</v>
      </c>
      <c r="I98" s="96">
        <f t="shared" si="12"/>
        <v>0</v>
      </c>
      <c r="J98" s="96">
        <f t="shared" si="12"/>
        <v>0</v>
      </c>
      <c r="K98" s="96">
        <f t="shared" si="12"/>
        <v>0</v>
      </c>
      <c r="L98" s="96">
        <f t="shared" si="12"/>
        <v>0</v>
      </c>
      <c r="M98" s="96">
        <f t="shared" si="13"/>
        <v>1</v>
      </c>
      <c r="N98" s="115">
        <f t="shared" si="11"/>
        <v>0</v>
      </c>
    </row>
    <row r="99" spans="1:14" hidden="1" outlineLevel="1" x14ac:dyDescent="0.25">
      <c r="A99" s="105"/>
      <c r="B99" s="95">
        <v>9</v>
      </c>
      <c r="C99" s="96">
        <f t="shared" si="12"/>
        <v>0</v>
      </c>
      <c r="D99" s="96">
        <f t="shared" si="12"/>
        <v>0</v>
      </c>
      <c r="E99" s="96">
        <f t="shared" si="12"/>
        <v>0</v>
      </c>
      <c r="F99" s="96">
        <f t="shared" si="12"/>
        <v>0</v>
      </c>
      <c r="G99" s="96">
        <f t="shared" si="12"/>
        <v>0</v>
      </c>
      <c r="H99" s="96">
        <f t="shared" si="12"/>
        <v>0</v>
      </c>
      <c r="I99" s="96">
        <f t="shared" si="12"/>
        <v>0</v>
      </c>
      <c r="J99" s="96">
        <f t="shared" si="12"/>
        <v>0</v>
      </c>
      <c r="K99" s="96">
        <f t="shared" si="12"/>
        <v>0</v>
      </c>
      <c r="L99" s="96">
        <f t="shared" si="12"/>
        <v>0</v>
      </c>
      <c r="M99" s="96">
        <f t="shared" si="13"/>
        <v>1</v>
      </c>
      <c r="N99" s="115">
        <f t="shared" si="11"/>
        <v>0</v>
      </c>
    </row>
    <row r="100" spans="1:14" hidden="1" outlineLevel="1" x14ac:dyDescent="0.25">
      <c r="A100" s="105"/>
      <c r="B100" s="95">
        <v>10</v>
      </c>
      <c r="C100" s="96">
        <f t="shared" si="12"/>
        <v>0</v>
      </c>
      <c r="D100" s="96">
        <f t="shared" si="12"/>
        <v>0</v>
      </c>
      <c r="E100" s="96">
        <f t="shared" si="12"/>
        <v>0</v>
      </c>
      <c r="F100" s="96">
        <f t="shared" si="12"/>
        <v>0</v>
      </c>
      <c r="G100" s="96">
        <f t="shared" si="12"/>
        <v>0</v>
      </c>
      <c r="H100" s="96">
        <f t="shared" si="12"/>
        <v>0</v>
      </c>
      <c r="I100" s="96">
        <f t="shared" si="12"/>
        <v>0</v>
      </c>
      <c r="J100" s="96">
        <f t="shared" si="12"/>
        <v>0</v>
      </c>
      <c r="K100" s="96">
        <f t="shared" si="12"/>
        <v>0</v>
      </c>
      <c r="L100" s="96">
        <f t="shared" si="12"/>
        <v>0</v>
      </c>
      <c r="M100" s="96">
        <f t="shared" si="13"/>
        <v>1</v>
      </c>
      <c r="N100" s="115">
        <f t="shared" si="11"/>
        <v>0</v>
      </c>
    </row>
    <row r="101" spans="1:14" hidden="1" outlineLevel="1" x14ac:dyDescent="0.25">
      <c r="A101" s="105"/>
      <c r="B101" s="98" t="s">
        <v>80</v>
      </c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7">
        <f>SUM(M91:M100)-(10-K1)</f>
        <v>4</v>
      </c>
      <c r="N101" s="116">
        <f>MMULT(C89:L89,N91:N100)</f>
        <v>4</v>
      </c>
    </row>
    <row r="102" spans="1:14" hidden="1" outlineLevel="1" x14ac:dyDescent="0.25">
      <c r="A102" s="105"/>
      <c r="B102" s="95">
        <v>1</v>
      </c>
      <c r="C102" s="95">
        <v>1</v>
      </c>
      <c r="D102" s="95">
        <f ca="1">IF(AND($B79&lt;=$K$1,D$78&lt;=$K$1),IF(D79*D113&gt;1,D79*D113,1/(D79*D113)),0)</f>
        <v>1</v>
      </c>
      <c r="E102" s="95">
        <f t="shared" ref="E102:L110" ca="1" si="14">IF(AND($B79&lt;=$K$1,E$78&lt;=$K$1),IF(E79*E113&gt;1,E79*E113,1/(E79*E113)),0)</f>
        <v>1</v>
      </c>
      <c r="F102" s="95">
        <f t="shared" ca="1" si="14"/>
        <v>1</v>
      </c>
      <c r="G102" s="95">
        <f t="shared" si="14"/>
        <v>0</v>
      </c>
      <c r="H102" s="95">
        <f t="shared" si="14"/>
        <v>0</v>
      </c>
      <c r="I102" s="95">
        <f t="shared" si="14"/>
        <v>0</v>
      </c>
      <c r="J102" s="95">
        <f t="shared" si="14"/>
        <v>0</v>
      </c>
      <c r="K102" s="95">
        <f t="shared" si="14"/>
        <v>0</v>
      </c>
      <c r="L102" s="95">
        <f t="shared" si="14"/>
        <v>0</v>
      </c>
      <c r="M102" s="91"/>
      <c r="N102" s="104"/>
    </row>
    <row r="103" spans="1:14" hidden="1" outlineLevel="1" x14ac:dyDescent="0.25">
      <c r="A103" s="105"/>
      <c r="B103" s="95">
        <v>2</v>
      </c>
      <c r="C103" s="277"/>
      <c r="D103" s="95">
        <v>1</v>
      </c>
      <c r="E103" s="95">
        <f t="shared" ca="1" si="14"/>
        <v>1</v>
      </c>
      <c r="F103" s="95">
        <f t="shared" ca="1" si="14"/>
        <v>1</v>
      </c>
      <c r="G103" s="95">
        <f t="shared" si="14"/>
        <v>0</v>
      </c>
      <c r="H103" s="95">
        <f t="shared" si="14"/>
        <v>0</v>
      </c>
      <c r="I103" s="95">
        <f t="shared" si="14"/>
        <v>0</v>
      </c>
      <c r="J103" s="95">
        <f t="shared" si="14"/>
        <v>0</v>
      </c>
      <c r="K103" s="95">
        <f t="shared" si="14"/>
        <v>0</v>
      </c>
      <c r="L103" s="95">
        <f t="shared" si="14"/>
        <v>0</v>
      </c>
      <c r="M103" s="91"/>
      <c r="N103" s="104"/>
    </row>
    <row r="104" spans="1:14" hidden="1" outlineLevel="1" x14ac:dyDescent="0.25">
      <c r="A104" s="105"/>
      <c r="B104" s="95">
        <v>3</v>
      </c>
      <c r="C104" s="277"/>
      <c r="D104" s="277"/>
      <c r="E104" s="95">
        <v>1</v>
      </c>
      <c r="F104" s="95">
        <f t="shared" ca="1" si="14"/>
        <v>1</v>
      </c>
      <c r="G104" s="95">
        <f t="shared" si="14"/>
        <v>0</v>
      </c>
      <c r="H104" s="95">
        <f t="shared" si="14"/>
        <v>0</v>
      </c>
      <c r="I104" s="95">
        <f t="shared" si="14"/>
        <v>0</v>
      </c>
      <c r="J104" s="95">
        <f t="shared" si="14"/>
        <v>0</v>
      </c>
      <c r="K104" s="95">
        <f t="shared" si="14"/>
        <v>0</v>
      </c>
      <c r="L104" s="95">
        <f t="shared" si="14"/>
        <v>0</v>
      </c>
      <c r="M104" s="91"/>
      <c r="N104" s="104"/>
    </row>
    <row r="105" spans="1:14" hidden="1" outlineLevel="1" x14ac:dyDescent="0.25">
      <c r="A105" s="105"/>
      <c r="B105" s="95">
        <v>4</v>
      </c>
      <c r="C105" s="277"/>
      <c r="D105" s="277"/>
      <c r="E105" s="277"/>
      <c r="F105" s="95">
        <v>1</v>
      </c>
      <c r="G105" s="95">
        <f t="shared" si="14"/>
        <v>0</v>
      </c>
      <c r="H105" s="95">
        <f t="shared" si="14"/>
        <v>0</v>
      </c>
      <c r="I105" s="95">
        <f t="shared" si="14"/>
        <v>0</v>
      </c>
      <c r="J105" s="95">
        <f t="shared" si="14"/>
        <v>0</v>
      </c>
      <c r="K105" s="95">
        <f t="shared" si="14"/>
        <v>0</v>
      </c>
      <c r="L105" s="95">
        <f t="shared" si="14"/>
        <v>0</v>
      </c>
      <c r="M105" s="91"/>
      <c r="N105" s="104"/>
    </row>
    <row r="106" spans="1:14" hidden="1" outlineLevel="1" x14ac:dyDescent="0.25">
      <c r="A106" s="105"/>
      <c r="B106" s="95">
        <v>5</v>
      </c>
      <c r="C106" s="277"/>
      <c r="D106" s="277"/>
      <c r="E106" s="277"/>
      <c r="F106" s="277"/>
      <c r="G106" s="95">
        <v>1</v>
      </c>
      <c r="H106" s="95">
        <f t="shared" si="14"/>
        <v>0</v>
      </c>
      <c r="I106" s="95">
        <f t="shared" si="14"/>
        <v>0</v>
      </c>
      <c r="J106" s="95">
        <f t="shared" si="14"/>
        <v>0</v>
      </c>
      <c r="K106" s="95">
        <f t="shared" si="14"/>
        <v>0</v>
      </c>
      <c r="L106" s="95">
        <f t="shared" si="14"/>
        <v>0</v>
      </c>
      <c r="M106" s="91"/>
      <c r="N106" s="104"/>
    </row>
    <row r="107" spans="1:14" hidden="1" outlineLevel="1" x14ac:dyDescent="0.25">
      <c r="A107" s="105"/>
      <c r="B107" s="95">
        <v>6</v>
      </c>
      <c r="C107" s="277"/>
      <c r="D107" s="277"/>
      <c r="E107" s="277"/>
      <c r="F107" s="277"/>
      <c r="G107" s="277"/>
      <c r="H107" s="95">
        <v>1</v>
      </c>
      <c r="I107" s="95">
        <f t="shared" si="14"/>
        <v>0</v>
      </c>
      <c r="J107" s="95">
        <f t="shared" si="14"/>
        <v>0</v>
      </c>
      <c r="K107" s="95">
        <f t="shared" si="14"/>
        <v>0</v>
      </c>
      <c r="L107" s="95">
        <f t="shared" si="14"/>
        <v>0</v>
      </c>
      <c r="M107" s="91"/>
      <c r="N107" s="104"/>
    </row>
    <row r="108" spans="1:14" hidden="1" outlineLevel="1" x14ac:dyDescent="0.25">
      <c r="A108" s="105"/>
      <c r="B108" s="95">
        <v>7</v>
      </c>
      <c r="C108" s="277"/>
      <c r="D108" s="277"/>
      <c r="E108" s="277"/>
      <c r="F108" s="277"/>
      <c r="G108" s="277"/>
      <c r="H108" s="277"/>
      <c r="I108" s="95">
        <v>1</v>
      </c>
      <c r="J108" s="95">
        <f t="shared" si="14"/>
        <v>0</v>
      </c>
      <c r="K108" s="95">
        <f t="shared" si="14"/>
        <v>0</v>
      </c>
      <c r="L108" s="95">
        <f t="shared" si="14"/>
        <v>0</v>
      </c>
      <c r="M108" s="91"/>
      <c r="N108" s="104"/>
    </row>
    <row r="109" spans="1:14" hidden="1" outlineLevel="1" x14ac:dyDescent="0.25">
      <c r="A109" s="105"/>
      <c r="B109" s="95">
        <v>8</v>
      </c>
      <c r="C109" s="277"/>
      <c r="D109" s="277"/>
      <c r="E109" s="277"/>
      <c r="F109" s="277"/>
      <c r="G109" s="277"/>
      <c r="H109" s="277"/>
      <c r="I109" s="277"/>
      <c r="J109" s="95">
        <v>1</v>
      </c>
      <c r="K109" s="95">
        <f t="shared" si="14"/>
        <v>0</v>
      </c>
      <c r="L109" s="95">
        <f t="shared" si="14"/>
        <v>0</v>
      </c>
      <c r="M109" s="91"/>
      <c r="N109" s="104"/>
    </row>
    <row r="110" spans="1:14" hidden="1" outlineLevel="1" x14ac:dyDescent="0.25">
      <c r="A110" s="105"/>
      <c r="B110" s="95">
        <v>9</v>
      </c>
      <c r="C110" s="277"/>
      <c r="D110" s="277"/>
      <c r="E110" s="277"/>
      <c r="F110" s="277"/>
      <c r="G110" s="277"/>
      <c r="H110" s="277"/>
      <c r="I110" s="277"/>
      <c r="J110" s="277"/>
      <c r="K110" s="95">
        <v>1</v>
      </c>
      <c r="L110" s="95">
        <f t="shared" si="14"/>
        <v>0</v>
      </c>
      <c r="M110" s="91"/>
      <c r="N110" s="104"/>
    </row>
    <row r="111" spans="1:14" hidden="1" outlineLevel="1" x14ac:dyDescent="0.25">
      <c r="A111" s="105"/>
      <c r="B111" s="95">
        <v>10</v>
      </c>
      <c r="C111" s="277"/>
      <c r="D111" s="277"/>
      <c r="E111" s="277"/>
      <c r="F111" s="277"/>
      <c r="G111" s="277"/>
      <c r="H111" s="277"/>
      <c r="I111" s="277"/>
      <c r="J111" s="277"/>
      <c r="K111" s="277"/>
      <c r="L111" s="95">
        <v>1</v>
      </c>
      <c r="M111" s="91"/>
      <c r="N111" s="104"/>
    </row>
    <row r="112" spans="1:14" hidden="1" outlineLevel="1" x14ac:dyDescent="0.25">
      <c r="A112" s="105"/>
      <c r="B112" s="98" t="s">
        <v>122</v>
      </c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104"/>
    </row>
    <row r="113" spans="1:14" hidden="1" outlineLevel="1" x14ac:dyDescent="0.25">
      <c r="A113" s="105"/>
      <c r="B113" s="95">
        <v>1</v>
      </c>
      <c r="C113" s="279">
        <v>1</v>
      </c>
      <c r="D113" s="95">
        <f ca="1">IF(AND($B91&lt;=$K$1,D$78&lt;=$K$1), OFFSET($N$90,D$78,0)/OFFSET($N$90,$B91,0),0)</f>
        <v>1</v>
      </c>
      <c r="E113" s="95">
        <f t="shared" ref="E113:L121" ca="1" si="15">IF(AND($B91&lt;=$K$1,E$78&lt;=$K$1), OFFSET($N$90,E$78,0)/OFFSET($N$90,$B91,0),0)</f>
        <v>1</v>
      </c>
      <c r="F113" s="95">
        <f t="shared" ca="1" si="15"/>
        <v>1</v>
      </c>
      <c r="G113" s="95">
        <f t="shared" ca="1" si="15"/>
        <v>0</v>
      </c>
      <c r="H113" s="95">
        <f t="shared" ca="1" si="15"/>
        <v>0</v>
      </c>
      <c r="I113" s="95">
        <f t="shared" ca="1" si="15"/>
        <v>0</v>
      </c>
      <c r="J113" s="95">
        <f t="shared" ca="1" si="15"/>
        <v>0</v>
      </c>
      <c r="K113" s="95">
        <f t="shared" ca="1" si="15"/>
        <v>0</v>
      </c>
      <c r="L113" s="95">
        <f t="shared" ca="1" si="15"/>
        <v>0</v>
      </c>
      <c r="M113" s="91"/>
      <c r="N113" s="104"/>
    </row>
    <row r="114" spans="1:14" hidden="1" outlineLevel="1" x14ac:dyDescent="0.25">
      <c r="A114" s="105"/>
      <c r="B114" s="95">
        <v>2</v>
      </c>
      <c r="C114" s="277"/>
      <c r="D114" s="279">
        <v>1</v>
      </c>
      <c r="E114" s="95">
        <f t="shared" ca="1" si="15"/>
        <v>1</v>
      </c>
      <c r="F114" s="95">
        <f t="shared" ca="1" si="15"/>
        <v>1</v>
      </c>
      <c r="G114" s="95">
        <f t="shared" ca="1" si="15"/>
        <v>0</v>
      </c>
      <c r="H114" s="95">
        <f t="shared" ca="1" si="15"/>
        <v>0</v>
      </c>
      <c r="I114" s="95">
        <f t="shared" ca="1" si="15"/>
        <v>0</v>
      </c>
      <c r="J114" s="95">
        <f t="shared" ca="1" si="15"/>
        <v>0</v>
      </c>
      <c r="K114" s="95">
        <f t="shared" ca="1" si="15"/>
        <v>0</v>
      </c>
      <c r="L114" s="95">
        <f t="shared" ca="1" si="15"/>
        <v>0</v>
      </c>
      <c r="M114" s="91"/>
      <c r="N114" s="104"/>
    </row>
    <row r="115" spans="1:14" hidden="1" outlineLevel="1" x14ac:dyDescent="0.25">
      <c r="A115" s="105"/>
      <c r="B115" s="95">
        <v>3</v>
      </c>
      <c r="C115" s="277"/>
      <c r="D115" s="277"/>
      <c r="E115" s="279">
        <v>1</v>
      </c>
      <c r="F115" s="95">
        <f t="shared" ca="1" si="15"/>
        <v>1</v>
      </c>
      <c r="G115" s="95">
        <f t="shared" ca="1" si="15"/>
        <v>0</v>
      </c>
      <c r="H115" s="95">
        <f t="shared" ca="1" si="15"/>
        <v>0</v>
      </c>
      <c r="I115" s="95">
        <f t="shared" ca="1" si="15"/>
        <v>0</v>
      </c>
      <c r="J115" s="95">
        <f t="shared" ca="1" si="15"/>
        <v>0</v>
      </c>
      <c r="K115" s="95">
        <f t="shared" ca="1" si="15"/>
        <v>0</v>
      </c>
      <c r="L115" s="95">
        <f t="shared" ca="1" si="15"/>
        <v>0</v>
      </c>
      <c r="M115" s="91"/>
      <c r="N115" s="104"/>
    </row>
    <row r="116" spans="1:14" hidden="1" outlineLevel="1" x14ac:dyDescent="0.25">
      <c r="A116" s="105"/>
      <c r="B116" s="95">
        <v>4</v>
      </c>
      <c r="C116" s="277"/>
      <c r="D116" s="277"/>
      <c r="E116" s="277"/>
      <c r="F116" s="279">
        <v>1</v>
      </c>
      <c r="G116" s="95">
        <f t="shared" ca="1" si="15"/>
        <v>0</v>
      </c>
      <c r="H116" s="95">
        <f t="shared" ca="1" si="15"/>
        <v>0</v>
      </c>
      <c r="I116" s="95">
        <f t="shared" ca="1" si="15"/>
        <v>0</v>
      </c>
      <c r="J116" s="95">
        <f t="shared" ca="1" si="15"/>
        <v>0</v>
      </c>
      <c r="K116" s="95">
        <f t="shared" ca="1" si="15"/>
        <v>0</v>
      </c>
      <c r="L116" s="95">
        <f t="shared" ca="1" si="15"/>
        <v>0</v>
      </c>
      <c r="M116" s="91"/>
      <c r="N116" s="104"/>
    </row>
    <row r="117" spans="1:14" hidden="1" outlineLevel="1" x14ac:dyDescent="0.25">
      <c r="A117" s="105"/>
      <c r="B117" s="95">
        <v>5</v>
      </c>
      <c r="C117" s="277"/>
      <c r="D117" s="277"/>
      <c r="E117" s="277"/>
      <c r="F117" s="277"/>
      <c r="G117" s="279">
        <v>1</v>
      </c>
      <c r="H117" s="95">
        <f t="shared" ca="1" si="15"/>
        <v>0</v>
      </c>
      <c r="I117" s="95">
        <f t="shared" ca="1" si="15"/>
        <v>0</v>
      </c>
      <c r="J117" s="95">
        <f t="shared" ca="1" si="15"/>
        <v>0</v>
      </c>
      <c r="K117" s="95">
        <f t="shared" ca="1" si="15"/>
        <v>0</v>
      </c>
      <c r="L117" s="95">
        <f t="shared" ca="1" si="15"/>
        <v>0</v>
      </c>
      <c r="M117" s="91"/>
      <c r="N117" s="104"/>
    </row>
    <row r="118" spans="1:14" hidden="1" outlineLevel="1" x14ac:dyDescent="0.25">
      <c r="A118" s="105"/>
      <c r="B118" s="95">
        <v>6</v>
      </c>
      <c r="C118" s="277"/>
      <c r="D118" s="277"/>
      <c r="E118" s="277"/>
      <c r="F118" s="277"/>
      <c r="G118" s="277"/>
      <c r="H118" s="279">
        <v>1</v>
      </c>
      <c r="I118" s="95">
        <f t="shared" ca="1" si="15"/>
        <v>0</v>
      </c>
      <c r="J118" s="95">
        <f t="shared" ca="1" si="15"/>
        <v>0</v>
      </c>
      <c r="K118" s="95">
        <f t="shared" ca="1" si="15"/>
        <v>0</v>
      </c>
      <c r="L118" s="95">
        <f t="shared" ca="1" si="15"/>
        <v>0</v>
      </c>
      <c r="M118" s="91"/>
      <c r="N118" s="104"/>
    </row>
    <row r="119" spans="1:14" hidden="1" outlineLevel="1" x14ac:dyDescent="0.25">
      <c r="A119" s="105"/>
      <c r="B119" s="95">
        <v>7</v>
      </c>
      <c r="C119" s="277"/>
      <c r="D119" s="277"/>
      <c r="E119" s="277"/>
      <c r="F119" s="277"/>
      <c r="G119" s="277"/>
      <c r="H119" s="277"/>
      <c r="I119" s="279">
        <v>1</v>
      </c>
      <c r="J119" s="95">
        <f t="shared" ca="1" si="15"/>
        <v>0</v>
      </c>
      <c r="K119" s="95">
        <f t="shared" ca="1" si="15"/>
        <v>0</v>
      </c>
      <c r="L119" s="95">
        <f t="shared" ca="1" si="15"/>
        <v>0</v>
      </c>
      <c r="M119" s="91"/>
      <c r="N119" s="104"/>
    </row>
    <row r="120" spans="1:14" hidden="1" outlineLevel="1" x14ac:dyDescent="0.25">
      <c r="A120" s="105"/>
      <c r="B120" s="95">
        <v>8</v>
      </c>
      <c r="C120" s="277"/>
      <c r="D120" s="277"/>
      <c r="E120" s="277"/>
      <c r="F120" s="277"/>
      <c r="G120" s="277"/>
      <c r="H120" s="277"/>
      <c r="I120" s="277"/>
      <c r="J120" s="279">
        <v>1</v>
      </c>
      <c r="K120" s="95">
        <f t="shared" ca="1" si="15"/>
        <v>0</v>
      </c>
      <c r="L120" s="95">
        <f t="shared" ca="1" si="15"/>
        <v>0</v>
      </c>
      <c r="M120" s="91"/>
      <c r="N120" s="104"/>
    </row>
    <row r="121" spans="1:14" hidden="1" outlineLevel="1" x14ac:dyDescent="0.25">
      <c r="A121" s="105"/>
      <c r="B121" s="95">
        <v>9</v>
      </c>
      <c r="C121" s="277"/>
      <c r="D121" s="277"/>
      <c r="E121" s="277"/>
      <c r="F121" s="277"/>
      <c r="G121" s="277"/>
      <c r="H121" s="277"/>
      <c r="I121" s="277"/>
      <c r="J121" s="277"/>
      <c r="K121" s="279">
        <v>1</v>
      </c>
      <c r="L121" s="95">
        <f t="shared" ca="1" si="15"/>
        <v>0</v>
      </c>
      <c r="M121" s="91"/>
      <c r="N121" s="104"/>
    </row>
    <row r="122" spans="1:14" hidden="1" outlineLevel="1" x14ac:dyDescent="0.25">
      <c r="A122" s="105"/>
      <c r="B122" s="95">
        <v>10</v>
      </c>
      <c r="C122" s="277"/>
      <c r="D122" s="277"/>
      <c r="E122" s="277"/>
      <c r="F122" s="277"/>
      <c r="G122" s="277"/>
      <c r="H122" s="277"/>
      <c r="I122" s="277"/>
      <c r="J122" s="277"/>
      <c r="K122" s="277"/>
      <c r="L122" s="279">
        <v>1</v>
      </c>
      <c r="M122" s="91"/>
      <c r="N122" s="104"/>
    </row>
    <row r="123" spans="1:14" hidden="1" outlineLevel="1" x14ac:dyDescent="0.25">
      <c r="A123" s="275"/>
      <c r="C123" s="86">
        <v>1</v>
      </c>
      <c r="D123" s="86">
        <v>2</v>
      </c>
      <c r="E123" s="86">
        <v>3</v>
      </c>
      <c r="F123" s="86">
        <v>4</v>
      </c>
      <c r="G123" s="86">
        <v>5</v>
      </c>
      <c r="H123" s="86">
        <v>6</v>
      </c>
      <c r="I123" s="86">
        <v>7</v>
      </c>
      <c r="J123" s="86">
        <v>8</v>
      </c>
      <c r="K123" s="86">
        <v>9</v>
      </c>
      <c r="L123" s="86">
        <v>10</v>
      </c>
      <c r="N123" s="276"/>
    </row>
    <row r="124" spans="1:14" hidden="1" outlineLevel="1" x14ac:dyDescent="0.25">
      <c r="A124" s="105"/>
      <c r="B124" s="95">
        <v>1</v>
      </c>
      <c r="C124" s="279">
        <v>1</v>
      </c>
      <c r="D124" s="95" t="str">
        <f ca="1">IF(AND($B124&lt;=$K$1,D$123&lt;=$K$1),IF(D113&gt;1,"B"&amp;TEXT(MIN(9,ROUND(D113,0)),"@"),"A"&amp;TEXT(MIN(9,ROUND(1/D113,0)),"@")),"")</f>
        <v>A1</v>
      </c>
      <c r="E124" s="95" t="str">
        <f t="shared" ref="E124:L132" ca="1" si="16">IF(AND($B124&lt;=$K$1,E$123&lt;=$K$1),IF(E113&gt;1,"B"&amp;TEXT(MIN(9,ROUND(E113,0)),"@"),"A"&amp;TEXT(MIN(9,ROUND(1/E113,0)),"@")),"")</f>
        <v>A1</v>
      </c>
      <c r="F124" s="95" t="str">
        <f t="shared" ca="1" si="16"/>
        <v>A1</v>
      </c>
      <c r="G124" s="95" t="str">
        <f t="shared" si="16"/>
        <v/>
      </c>
      <c r="H124" s="95" t="str">
        <f t="shared" si="16"/>
        <v/>
      </c>
      <c r="I124" s="95" t="str">
        <f t="shared" si="16"/>
        <v/>
      </c>
      <c r="J124" s="95" t="str">
        <f t="shared" si="16"/>
        <v/>
      </c>
      <c r="K124" s="95" t="str">
        <f t="shared" si="16"/>
        <v/>
      </c>
      <c r="L124" s="95" t="str">
        <f t="shared" si="16"/>
        <v/>
      </c>
      <c r="M124" s="91"/>
      <c r="N124" s="104"/>
    </row>
    <row r="125" spans="1:14" hidden="1" outlineLevel="1" x14ac:dyDescent="0.25">
      <c r="A125" s="105"/>
      <c r="B125" s="95">
        <v>2</v>
      </c>
      <c r="C125" s="277"/>
      <c r="D125" s="279">
        <v>1</v>
      </c>
      <c r="E125" s="95" t="str">
        <f t="shared" ca="1" si="16"/>
        <v>A1</v>
      </c>
      <c r="F125" s="95" t="str">
        <f t="shared" ca="1" si="16"/>
        <v>A1</v>
      </c>
      <c r="G125" s="95" t="str">
        <f t="shared" si="16"/>
        <v/>
      </c>
      <c r="H125" s="95" t="str">
        <f t="shared" si="16"/>
        <v/>
      </c>
      <c r="I125" s="95" t="str">
        <f t="shared" si="16"/>
        <v/>
      </c>
      <c r="J125" s="95" t="str">
        <f t="shared" si="16"/>
        <v/>
      </c>
      <c r="K125" s="95" t="str">
        <f t="shared" si="16"/>
        <v/>
      </c>
      <c r="L125" s="95" t="str">
        <f t="shared" si="16"/>
        <v/>
      </c>
      <c r="M125" s="91"/>
      <c r="N125" s="104"/>
    </row>
    <row r="126" spans="1:14" hidden="1" outlineLevel="1" x14ac:dyDescent="0.25">
      <c r="A126" s="105"/>
      <c r="B126" s="95">
        <v>3</v>
      </c>
      <c r="C126" s="277"/>
      <c r="D126" s="277"/>
      <c r="E126" s="279">
        <v>1</v>
      </c>
      <c r="F126" s="95" t="str">
        <f t="shared" ca="1" si="16"/>
        <v>A1</v>
      </c>
      <c r="G126" s="95" t="str">
        <f t="shared" si="16"/>
        <v/>
      </c>
      <c r="H126" s="95" t="str">
        <f t="shared" si="16"/>
        <v/>
      </c>
      <c r="I126" s="95" t="str">
        <f t="shared" si="16"/>
        <v/>
      </c>
      <c r="J126" s="95" t="str">
        <f t="shared" si="16"/>
        <v/>
      </c>
      <c r="K126" s="95" t="str">
        <f t="shared" si="16"/>
        <v/>
      </c>
      <c r="L126" s="95" t="str">
        <f t="shared" si="16"/>
        <v/>
      </c>
      <c r="M126" s="91"/>
      <c r="N126" s="104"/>
    </row>
    <row r="127" spans="1:14" hidden="1" outlineLevel="1" x14ac:dyDescent="0.25">
      <c r="A127" s="105"/>
      <c r="B127" s="95">
        <v>4</v>
      </c>
      <c r="C127" s="277"/>
      <c r="D127" s="277"/>
      <c r="E127" s="277"/>
      <c r="F127" s="279">
        <v>1</v>
      </c>
      <c r="G127" s="95" t="str">
        <f t="shared" si="16"/>
        <v/>
      </c>
      <c r="H127" s="95" t="str">
        <f t="shared" si="16"/>
        <v/>
      </c>
      <c r="I127" s="95" t="str">
        <f t="shared" si="16"/>
        <v/>
      </c>
      <c r="J127" s="95" t="str">
        <f t="shared" si="16"/>
        <v/>
      </c>
      <c r="K127" s="95" t="str">
        <f t="shared" si="16"/>
        <v/>
      </c>
      <c r="L127" s="95" t="str">
        <f t="shared" si="16"/>
        <v/>
      </c>
      <c r="M127" s="91"/>
      <c r="N127" s="104"/>
    </row>
    <row r="128" spans="1:14" hidden="1" outlineLevel="1" x14ac:dyDescent="0.25">
      <c r="A128" s="105"/>
      <c r="B128" s="95">
        <v>5</v>
      </c>
      <c r="C128" s="277"/>
      <c r="D128" s="277"/>
      <c r="E128" s="277"/>
      <c r="F128" s="277"/>
      <c r="G128" s="279">
        <v>1</v>
      </c>
      <c r="H128" s="95" t="str">
        <f t="shared" si="16"/>
        <v/>
      </c>
      <c r="I128" s="95" t="str">
        <f t="shared" si="16"/>
        <v/>
      </c>
      <c r="J128" s="95" t="str">
        <f t="shared" si="16"/>
        <v/>
      </c>
      <c r="K128" s="95" t="str">
        <f t="shared" si="16"/>
        <v/>
      </c>
      <c r="L128" s="95" t="str">
        <f t="shared" si="16"/>
        <v/>
      </c>
      <c r="M128" s="91"/>
      <c r="N128" s="104"/>
    </row>
    <row r="129" spans="1:14" hidden="1" outlineLevel="1" x14ac:dyDescent="0.25">
      <c r="A129" s="105"/>
      <c r="B129" s="95">
        <v>6</v>
      </c>
      <c r="C129" s="277"/>
      <c r="D129" s="277"/>
      <c r="E129" s="277"/>
      <c r="F129" s="277"/>
      <c r="G129" s="277"/>
      <c r="H129" s="279">
        <v>1</v>
      </c>
      <c r="I129" s="95" t="str">
        <f t="shared" si="16"/>
        <v/>
      </c>
      <c r="J129" s="95" t="str">
        <f t="shared" si="16"/>
        <v/>
      </c>
      <c r="K129" s="95" t="str">
        <f t="shared" si="16"/>
        <v/>
      </c>
      <c r="L129" s="95" t="str">
        <f t="shared" si="16"/>
        <v/>
      </c>
      <c r="M129" s="91"/>
      <c r="N129" s="104"/>
    </row>
    <row r="130" spans="1:14" hidden="1" outlineLevel="1" x14ac:dyDescent="0.25">
      <c r="A130" s="105"/>
      <c r="B130" s="95">
        <v>7</v>
      </c>
      <c r="C130" s="277"/>
      <c r="D130" s="277"/>
      <c r="E130" s="277"/>
      <c r="F130" s="277"/>
      <c r="G130" s="277"/>
      <c r="H130" s="277"/>
      <c r="I130" s="279">
        <v>1</v>
      </c>
      <c r="J130" s="95" t="str">
        <f t="shared" si="16"/>
        <v/>
      </c>
      <c r="K130" s="95" t="str">
        <f t="shared" si="16"/>
        <v/>
      </c>
      <c r="L130" s="95" t="str">
        <f t="shared" si="16"/>
        <v/>
      </c>
      <c r="M130" s="91"/>
      <c r="N130" s="104"/>
    </row>
    <row r="131" spans="1:14" hidden="1" outlineLevel="1" x14ac:dyDescent="0.25">
      <c r="A131" s="105"/>
      <c r="B131" s="95">
        <v>8</v>
      </c>
      <c r="C131" s="277"/>
      <c r="D131" s="277"/>
      <c r="E131" s="277"/>
      <c r="F131" s="277"/>
      <c r="G131" s="277"/>
      <c r="H131" s="277"/>
      <c r="I131" s="277"/>
      <c r="J131" s="279">
        <v>1</v>
      </c>
      <c r="K131" s="95" t="str">
        <f t="shared" si="16"/>
        <v/>
      </c>
      <c r="L131" s="95" t="str">
        <f t="shared" si="16"/>
        <v/>
      </c>
      <c r="M131" s="91"/>
      <c r="N131" s="104"/>
    </row>
    <row r="132" spans="1:14" hidden="1" outlineLevel="1" x14ac:dyDescent="0.25">
      <c r="A132" s="105"/>
      <c r="B132" s="95">
        <v>9</v>
      </c>
      <c r="C132" s="277"/>
      <c r="D132" s="277"/>
      <c r="E132" s="277"/>
      <c r="F132" s="277"/>
      <c r="G132" s="277"/>
      <c r="H132" s="277"/>
      <c r="I132" s="277"/>
      <c r="J132" s="277"/>
      <c r="K132" s="279">
        <v>1</v>
      </c>
      <c r="L132" s="95" t="str">
        <f t="shared" si="16"/>
        <v/>
      </c>
      <c r="M132" s="91"/>
      <c r="N132" s="104"/>
    </row>
    <row r="133" spans="1:14" hidden="1" outlineLevel="1" x14ac:dyDescent="0.25">
      <c r="A133" s="219"/>
      <c r="B133" s="274">
        <v>10</v>
      </c>
      <c r="C133" s="278"/>
      <c r="D133" s="278"/>
      <c r="E133" s="278"/>
      <c r="F133" s="278"/>
      <c r="G133" s="278"/>
      <c r="H133" s="278"/>
      <c r="I133" s="278"/>
      <c r="J133" s="278"/>
      <c r="K133" s="278"/>
      <c r="L133" s="280">
        <v>1</v>
      </c>
      <c r="M133" s="117"/>
      <c r="N133" s="118"/>
    </row>
    <row r="134" spans="1:14" collapsed="1" x14ac:dyDescent="0.25"/>
  </sheetData>
  <sheetProtection sheet="1" objects="1" scenarios="1" selectLockedCells="1"/>
  <mergeCells count="80">
    <mergeCell ref="B10:F10"/>
    <mergeCell ref="A4:N4"/>
    <mergeCell ref="B6:F6"/>
    <mergeCell ref="B7:F7"/>
    <mergeCell ref="B8:F8"/>
    <mergeCell ref="B9:F9"/>
    <mergeCell ref="B11:F11"/>
    <mergeCell ref="B12:F12"/>
    <mergeCell ref="B13:F13"/>
    <mergeCell ref="B14:F14"/>
    <mergeCell ref="B15:F15"/>
    <mergeCell ref="H29:J29"/>
    <mergeCell ref="G17:H17"/>
    <mergeCell ref="D20:F20"/>
    <mergeCell ref="H20:J20"/>
    <mergeCell ref="H21:J21"/>
    <mergeCell ref="H22:J22"/>
    <mergeCell ref="H23:J23"/>
    <mergeCell ref="B17:E17"/>
    <mergeCell ref="H24:J24"/>
    <mergeCell ref="H25:J25"/>
    <mergeCell ref="H26:J26"/>
    <mergeCell ref="H27:J27"/>
    <mergeCell ref="H28:J28"/>
    <mergeCell ref="H41:J41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53:J53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65:J65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A67:C67"/>
    <mergeCell ref="D67:F67"/>
    <mergeCell ref="G67:N67"/>
    <mergeCell ref="A68:C68"/>
    <mergeCell ref="D68:F68"/>
    <mergeCell ref="G68:N68"/>
    <mergeCell ref="A69:C69"/>
    <mergeCell ref="D69:F69"/>
    <mergeCell ref="G69:N69"/>
    <mergeCell ref="A70:C70"/>
    <mergeCell ref="D70:F70"/>
    <mergeCell ref="G70:N70"/>
    <mergeCell ref="A73:N73"/>
    <mergeCell ref="Q77:S77"/>
    <mergeCell ref="A71:C71"/>
    <mergeCell ref="D71:F71"/>
    <mergeCell ref="G71:N71"/>
    <mergeCell ref="A72:C72"/>
    <mergeCell ref="D72:F72"/>
    <mergeCell ref="G72:N72"/>
  </mergeCells>
  <conditionalFormatting sqref="B17">
    <cfRule type="expression" dxfId="265" priority="12">
      <formula>ISBLANK($B$17)</formula>
    </cfRule>
  </conditionalFormatting>
  <conditionalFormatting sqref="B6:N15">
    <cfRule type="expression" dxfId="264" priority="10">
      <formula>$B6&lt;&gt;""</formula>
    </cfRule>
  </conditionalFormatting>
  <conditionalFormatting sqref="C80:C88 D81:D88 E82:E88 F83:F88 G84:G88 H85:H88 I86:I88 C87:J88 C88:K88">
    <cfRule type="cellIs" dxfId="263" priority="22" operator="notEqual">
      <formula>0</formula>
    </cfRule>
  </conditionalFormatting>
  <conditionalFormatting sqref="C77:I77 N77 A79:A86">
    <cfRule type="cellIs" dxfId="262" priority="36" stopIfTrue="1" operator="equal">
      <formula>"n/a"</formula>
    </cfRule>
  </conditionalFormatting>
  <conditionalFormatting sqref="C91:L100">
    <cfRule type="cellIs" dxfId="261" priority="18" operator="equal">
      <formula>0</formula>
    </cfRule>
  </conditionalFormatting>
  <conditionalFormatting sqref="C102:L111">
    <cfRule type="cellIs" dxfId="260" priority="1" operator="equal">
      <formula>0</formula>
    </cfRule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79:L79 E80:L80 C81:D81 F81:L81 C82:E82 G82:L82 C83:F83 H83:L83 C84:G84 I84:L84 C85:H85 J85:L85 C86:I86 K86:L86 L87">
    <cfRule type="cellIs" dxfId="259" priority="33" operator="notEqual">
      <formula>0</formula>
    </cfRule>
  </conditionalFormatting>
  <conditionalFormatting sqref="G17">
    <cfRule type="expression" dxfId="258" priority="21">
      <formula>ISBLANK($G$17)</formula>
    </cfRule>
  </conditionalFormatting>
  <conditionalFormatting sqref="K21:L65">
    <cfRule type="expression" dxfId="257" priority="25">
      <formula>AND($A21&gt;0,OR($K21="",$L21=""))</formula>
    </cfRule>
    <cfRule type="expression" dxfId="256" priority="26">
      <formula>($A21=0)</formula>
    </cfRule>
  </conditionalFormatting>
  <conditionalFormatting sqref="K27:L27">
    <cfRule type="cellIs" dxfId="255" priority="34" stopIfTrue="1" operator="equal">
      <formula>""" """</formula>
    </cfRule>
  </conditionalFormatting>
  <conditionalFormatting sqref="M17">
    <cfRule type="expression" dxfId="254" priority="9" stopIfTrue="1">
      <formula>$M$17&gt;$K$17</formula>
    </cfRule>
  </conditionalFormatting>
  <conditionalFormatting sqref="M21:M65">
    <cfRule type="cellIs" dxfId="253" priority="3" operator="greaterThan">
      <formula>3</formula>
    </cfRule>
    <cfRule type="cellIs" dxfId="252" priority="4" operator="equal">
      <formula>3</formula>
    </cfRule>
    <cfRule type="cellIs" dxfId="251" priority="5" operator="equal">
      <formula>2</formula>
    </cfRule>
    <cfRule type="cellIs" dxfId="250" priority="6" operator="equal">
      <formula>1</formula>
    </cfRule>
  </conditionalFormatting>
  <conditionalFormatting sqref="N91:N100">
    <cfRule type="cellIs" dxfId="249" priority="17" operator="equal">
      <formula>0</formula>
    </cfRule>
  </conditionalFormatting>
  <conditionalFormatting sqref="O6:O15">
    <cfRule type="cellIs" dxfId="248" priority="15" operator="lessThan">
      <formula>0.00001</formula>
    </cfRule>
    <cfRule type="colorScale" priority="16">
      <colorScale>
        <cfvo type="min"/>
        <cfvo type="max"/>
        <color rgb="FFFCFCFF"/>
        <color rgb="FF63BE7B"/>
      </colorScale>
    </cfRule>
  </conditionalFormatting>
  <conditionalFormatting sqref="Q79:Q86">
    <cfRule type="cellIs" dxfId="247" priority="35" stopIfTrue="1" operator="equal">
      <formula>0</formula>
    </cfRule>
  </conditionalFormatting>
  <dataValidations count="3">
    <dataValidation type="list" allowBlank="1" showInputMessage="1" showErrorMessage="1" sqref="K74 K21:K65" xr:uid="{00000000-0002-0000-0800-000000000000}">
      <formula1>$O$19:$O$20</formula1>
    </dataValidation>
    <dataValidation type="whole" allowBlank="1" showInputMessage="1" showErrorMessage="1" sqref="M74 M66" xr:uid="{00000000-0002-0000-0800-000001000000}">
      <formula1>1</formula1>
      <formula2>9</formula2>
    </dataValidation>
    <dataValidation type="decimal" allowBlank="1" showInputMessage="1" showErrorMessage="1" sqref="L21:L65" xr:uid="{00000000-0002-0000-0800-000002000000}">
      <formula1>1</formula1>
      <formula2>9</formula2>
    </dataValidation>
  </dataValidations>
  <pageMargins left="0.98425196850393704" right="0.62" top="0.71" bottom="0.59055118110236204" header="0.511811023622047" footer="0.4"/>
  <pageSetup paperSize="9" scale="95" orientation="portrait" r:id="rId1"/>
  <headerFooter alignWithMargins="0">
    <oddHeader>&amp;Lhttp://bpmsg.com&amp;CAHP&amp;R&amp;D</oddHeader>
    <oddFooter>&amp;R&amp;F-&amp;A</oddFooter>
  </headerFooter>
  <rowBreaks count="1" manualBreakCount="1">
    <brk id="6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25</vt:i4>
      </vt:variant>
      <vt:variant>
        <vt:lpstr>Plages nommées</vt:lpstr>
      </vt:variant>
      <vt:variant>
        <vt:i4>117</vt:i4>
      </vt:variant>
    </vt:vector>
  </HeadingPairs>
  <TitlesOfParts>
    <vt:vector size="142" baseType="lpstr">
      <vt:lpstr>Summary</vt:lpstr>
      <vt:lpstr>In1</vt:lpstr>
      <vt:lpstr>In2</vt:lpstr>
      <vt:lpstr>In3</vt:lpstr>
      <vt:lpstr>In4</vt:lpstr>
      <vt:lpstr>In5</vt:lpstr>
      <vt:lpstr>In6</vt:lpstr>
      <vt:lpstr>In7</vt:lpstr>
      <vt:lpstr>In8</vt:lpstr>
      <vt:lpstr>In9</vt:lpstr>
      <vt:lpstr>In10</vt:lpstr>
      <vt:lpstr>In11</vt:lpstr>
      <vt:lpstr>In12</vt:lpstr>
      <vt:lpstr>In13</vt:lpstr>
      <vt:lpstr>In14</vt:lpstr>
      <vt:lpstr>In15</vt:lpstr>
      <vt:lpstr>In16</vt:lpstr>
      <vt:lpstr>In17</vt:lpstr>
      <vt:lpstr>In18</vt:lpstr>
      <vt:lpstr>In19</vt:lpstr>
      <vt:lpstr>In20</vt:lpstr>
      <vt:lpstr>multInp</vt:lpstr>
      <vt:lpstr>10x10</vt:lpstr>
      <vt:lpstr>Version</vt:lpstr>
      <vt:lpstr>Sheet1</vt:lpstr>
      <vt:lpstr>check</vt:lpstr>
      <vt:lpstr>EV_12</vt:lpstr>
      <vt:lpstr>m_p0</vt:lpstr>
      <vt:lpstr>m_p1</vt:lpstr>
      <vt:lpstr>m_p10</vt:lpstr>
      <vt:lpstr>m_p11</vt:lpstr>
      <vt:lpstr>m_p12</vt:lpstr>
      <vt:lpstr>m_p13</vt:lpstr>
      <vt:lpstr>m_p14</vt:lpstr>
      <vt:lpstr>m_p15</vt:lpstr>
      <vt:lpstr>m_p16</vt:lpstr>
      <vt:lpstr>m_p17</vt:lpstr>
      <vt:lpstr>m_p18</vt:lpstr>
      <vt:lpstr>m_p19</vt:lpstr>
      <vt:lpstr>m_p2</vt:lpstr>
      <vt:lpstr>m_p20</vt:lpstr>
      <vt:lpstr>m_p3</vt:lpstr>
      <vt:lpstr>m_p4</vt:lpstr>
      <vt:lpstr>m_p5</vt:lpstr>
      <vt:lpstr>m_p6</vt:lpstr>
      <vt:lpstr>m_p7</vt:lpstr>
      <vt:lpstr>m_p8</vt:lpstr>
      <vt:lpstr>m_p9</vt:lpstr>
      <vt:lpstr>m_summary</vt:lpstr>
      <vt:lpstr>Matrix1</vt:lpstr>
      <vt:lpstr>Matrix10</vt:lpstr>
      <vt:lpstr>Matrix11</vt:lpstr>
      <vt:lpstr>Matrix12</vt:lpstr>
      <vt:lpstr>Matrix13</vt:lpstr>
      <vt:lpstr>Matrix14</vt:lpstr>
      <vt:lpstr>Matrix15</vt:lpstr>
      <vt:lpstr>Matrix16</vt:lpstr>
      <vt:lpstr>Matrix17</vt:lpstr>
      <vt:lpstr>Matrix18</vt:lpstr>
      <vt:lpstr>Matrix19</vt:lpstr>
      <vt:lpstr>Matrix2</vt:lpstr>
      <vt:lpstr>Matrix20</vt:lpstr>
      <vt:lpstr>Matrix3</vt:lpstr>
      <vt:lpstr>Matrix4</vt:lpstr>
      <vt:lpstr>Matrix5</vt:lpstr>
      <vt:lpstr>Matrix6</vt:lpstr>
      <vt:lpstr>Matrix7</vt:lpstr>
      <vt:lpstr>Matrix8</vt:lpstr>
      <vt:lpstr>Matrix9</vt:lpstr>
      <vt:lpstr>p_sel</vt:lpstr>
      <vt:lpstr>RGGM1</vt:lpstr>
      <vt:lpstr>RGGM10</vt:lpstr>
      <vt:lpstr>RGGM11</vt:lpstr>
      <vt:lpstr>RGGM12</vt:lpstr>
      <vt:lpstr>RGGM13</vt:lpstr>
      <vt:lpstr>RGGM14</vt:lpstr>
      <vt:lpstr>RGGM15</vt:lpstr>
      <vt:lpstr>RGGM16</vt:lpstr>
      <vt:lpstr>RGGM17</vt:lpstr>
      <vt:lpstr>RGGM18</vt:lpstr>
      <vt:lpstr>RGGM19</vt:lpstr>
      <vt:lpstr>RGGM2</vt:lpstr>
      <vt:lpstr>RGGM20</vt:lpstr>
      <vt:lpstr>RGGM3</vt:lpstr>
      <vt:lpstr>RGGM4</vt:lpstr>
      <vt:lpstr>RGGM5</vt:lpstr>
      <vt:lpstr>RGGM6</vt:lpstr>
      <vt:lpstr>RGGM7</vt:lpstr>
      <vt:lpstr>RGGM8</vt:lpstr>
      <vt:lpstr>RGGM9</vt:lpstr>
      <vt:lpstr>RGMM11</vt:lpstr>
      <vt:lpstr>RGMM12</vt:lpstr>
      <vt:lpstr>RGMM13</vt:lpstr>
      <vt:lpstr>RGMM14</vt:lpstr>
      <vt:lpstr>RGMM15</vt:lpstr>
      <vt:lpstr>RGMM16</vt:lpstr>
      <vt:lpstr>RGMM17</vt:lpstr>
      <vt:lpstr>RGMM18</vt:lpstr>
      <vt:lpstr>RGMM19</vt:lpstr>
      <vt:lpstr>RGMM20</vt:lpstr>
      <vt:lpstr>multInp!w_p1</vt:lpstr>
      <vt:lpstr>multInp!w_p10</vt:lpstr>
      <vt:lpstr>multInp!w_p11</vt:lpstr>
      <vt:lpstr>multInp!w_p12</vt:lpstr>
      <vt:lpstr>multInp!w_p13</vt:lpstr>
      <vt:lpstr>multInp!w_p14</vt:lpstr>
      <vt:lpstr>multInp!w_p15</vt:lpstr>
      <vt:lpstr>multInp!w_p16</vt:lpstr>
      <vt:lpstr>multInp!w_p17</vt:lpstr>
      <vt:lpstr>multInp!w_p18</vt:lpstr>
      <vt:lpstr>multInp!w_p19</vt:lpstr>
      <vt:lpstr>multInp!w_p2</vt:lpstr>
      <vt:lpstr>multInp!w_p20</vt:lpstr>
      <vt:lpstr>multInp!w_p3</vt:lpstr>
      <vt:lpstr>multInp!w_p4</vt:lpstr>
      <vt:lpstr>multInp!w_p5</vt:lpstr>
      <vt:lpstr>multInp!w_p6</vt:lpstr>
      <vt:lpstr>multInp!w_p7</vt:lpstr>
      <vt:lpstr>multInp!w_p8</vt:lpstr>
      <vt:lpstr>multInp!w_p9</vt:lpstr>
      <vt:lpstr>'In1'!Zone_d_impression</vt:lpstr>
      <vt:lpstr>'In10'!Zone_d_impression</vt:lpstr>
      <vt:lpstr>'In11'!Zone_d_impression</vt:lpstr>
      <vt:lpstr>'In12'!Zone_d_impression</vt:lpstr>
      <vt:lpstr>'In13'!Zone_d_impression</vt:lpstr>
      <vt:lpstr>'In14'!Zone_d_impression</vt:lpstr>
      <vt:lpstr>'In15'!Zone_d_impression</vt:lpstr>
      <vt:lpstr>'In16'!Zone_d_impression</vt:lpstr>
      <vt:lpstr>'In17'!Zone_d_impression</vt:lpstr>
      <vt:lpstr>'In18'!Zone_d_impression</vt:lpstr>
      <vt:lpstr>'In19'!Zone_d_impression</vt:lpstr>
      <vt:lpstr>'In2'!Zone_d_impression</vt:lpstr>
      <vt:lpstr>'In20'!Zone_d_impression</vt:lpstr>
      <vt:lpstr>'In3'!Zone_d_impression</vt:lpstr>
      <vt:lpstr>'In4'!Zone_d_impression</vt:lpstr>
      <vt:lpstr>'In5'!Zone_d_impression</vt:lpstr>
      <vt:lpstr>'In6'!Zone_d_impression</vt:lpstr>
      <vt:lpstr>'In7'!Zone_d_impression</vt:lpstr>
      <vt:lpstr>'In8'!Zone_d_impression</vt:lpstr>
      <vt:lpstr>'In9'!Zone_d_impression</vt:lpstr>
      <vt:lpstr>multInp!Zone_d_impression</vt:lpstr>
      <vt:lpstr>Summary!Zone_d_impression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AHP</dc:title>
  <dc:subject>Analytic Hierarchy Process</dc:subject>
  <dc:creator>K Goepel</dc:creator>
  <cp:lastModifiedBy>Loubier Jean-Christophe</cp:lastModifiedBy>
  <cp:lastPrinted>2015-04-08T23:45:53Z</cp:lastPrinted>
  <dcterms:created xsi:type="dcterms:W3CDTF">2010-03-11T05:32:55Z</dcterms:created>
  <dcterms:modified xsi:type="dcterms:W3CDTF">2026-04-17T08:52:42Z</dcterms:modified>
</cp:coreProperties>
</file>