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acques.robadey\switchdrive\Cours Telecom\conception réseaux\labs\TP01\"/>
    </mc:Choice>
  </mc:AlternateContent>
  <xr:revisionPtr revIDLastSave="0" documentId="13_ncr:1_{E9C1330C-D7BC-43C0-A7C0-56AC5872B354}" xr6:coauthVersionLast="47" xr6:coauthVersionMax="47" xr10:uidLastSave="{00000000-0000-0000-0000-000000000000}"/>
  <bookViews>
    <workbookView xWindow="-96" yWindow="-96" windowWidth="23232" windowHeight="13872" activeTab="1" xr2:uid="{00000000-000D-0000-FFFF-FFFF00000000}"/>
  </bookViews>
  <sheets>
    <sheet name="swiss agglo" sheetId="2" r:id="rId1"/>
    <sheet name="Tracé Core" sheetId="1" r:id="rId2"/>
    <sheet name="Metro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1" l="1"/>
  <c r="M22" i="1"/>
  <c r="M23" i="1"/>
  <c r="M24" i="1"/>
  <c r="M25" i="1"/>
  <c r="M26" i="1"/>
  <c r="M20" i="1"/>
  <c r="L21" i="1"/>
  <c r="L22" i="1"/>
  <c r="L23" i="1"/>
  <c r="L24" i="1"/>
  <c r="L25" i="1"/>
  <c r="L26" i="1"/>
  <c r="L20" i="1"/>
  <c r="Q16" i="1"/>
  <c r="L12" i="1"/>
  <c r="F26" i="10"/>
  <c r="G26" i="10"/>
  <c r="F27" i="10"/>
  <c r="G27" i="10"/>
  <c r="F22" i="10"/>
  <c r="G22" i="10"/>
  <c r="F20" i="10"/>
  <c r="G20" i="10"/>
  <c r="F21" i="10"/>
  <c r="G21" i="10"/>
  <c r="F25" i="10"/>
  <c r="G25" i="10"/>
  <c r="G4" i="10"/>
  <c r="G5" i="10"/>
  <c r="G6" i="10"/>
  <c r="G3" i="10"/>
  <c r="F4" i="10"/>
  <c r="F5" i="10"/>
  <c r="F6" i="10"/>
  <c r="F3" i="10"/>
  <c r="F4" i="1"/>
  <c r="E4" i="1"/>
  <c r="G12" i="1"/>
  <c r="H12" i="1" s="1"/>
  <c r="M11" i="1" s="1"/>
  <c r="G11" i="1"/>
  <c r="H11" i="1" s="1"/>
  <c r="G10" i="1"/>
  <c r="H10" i="1" s="1"/>
  <c r="M9" i="1" s="1"/>
  <c r="G9" i="1"/>
  <c r="H9" i="1"/>
  <c r="M8" i="1" s="1"/>
  <c r="G8" i="1"/>
  <c r="H8" i="1" s="1"/>
  <c r="M7" i="1" s="1"/>
  <c r="G7" i="1"/>
  <c r="H7" i="1" s="1"/>
  <c r="G6" i="1"/>
  <c r="H6" i="1" s="1"/>
  <c r="G5" i="1"/>
  <c r="H5" i="1" s="1"/>
  <c r="G4" i="1"/>
  <c r="H4" i="1" s="1"/>
  <c r="M12" i="1" s="1"/>
  <c r="E12" i="1"/>
  <c r="F12" i="1" s="1"/>
  <c r="E11" i="1"/>
  <c r="F11" i="1" s="1"/>
  <c r="L10" i="1" s="1"/>
  <c r="E10" i="1"/>
  <c r="F10" i="1" s="1"/>
  <c r="E9" i="1"/>
  <c r="F9" i="1" s="1"/>
  <c r="E8" i="1"/>
  <c r="F8" i="1" s="1"/>
  <c r="E7" i="1"/>
  <c r="F7" i="1" s="1"/>
  <c r="E6" i="1"/>
  <c r="F6" i="1"/>
  <c r="L6" i="1" s="1"/>
  <c r="E5" i="1"/>
  <c r="F5" i="1" s="1"/>
  <c r="R5" i="1" s="1"/>
  <c r="D3" i="2"/>
  <c r="F3" i="2" s="1"/>
  <c r="D4" i="2"/>
  <c r="F4" i="2" s="1"/>
  <c r="D5" i="2"/>
  <c r="F5" i="2" s="1"/>
  <c r="D6" i="2"/>
  <c r="F6" i="2" s="1"/>
  <c r="D7" i="2"/>
  <c r="F7" i="2"/>
  <c r="D8" i="2"/>
  <c r="F8" i="2"/>
  <c r="D9" i="2"/>
  <c r="F9" i="2" s="1"/>
  <c r="D10" i="2"/>
  <c r="F10" i="2" s="1"/>
  <c r="D2" i="2"/>
  <c r="F2" i="2" s="1"/>
  <c r="P5" i="1"/>
  <c r="P6" i="1"/>
  <c r="P7" i="1"/>
  <c r="P8" i="1"/>
  <c r="P9" i="1"/>
  <c r="P10" i="1"/>
  <c r="P11" i="1"/>
  <c r="P12" i="1"/>
  <c r="P4" i="1"/>
  <c r="N16" i="1"/>
  <c r="N32" i="1"/>
  <c r="L5" i="1" l="1"/>
  <c r="V7" i="1"/>
  <c r="AF7" i="1" s="1"/>
  <c r="Y7" i="1"/>
  <c r="AI7" i="1" s="1"/>
  <c r="S7" i="1"/>
  <c r="W7" i="1"/>
  <c r="AG7" i="1" s="1"/>
  <c r="X7" i="1"/>
  <c r="AH7" i="1" s="1"/>
  <c r="R7" i="1"/>
  <c r="T7" i="1"/>
  <c r="Q7" i="1"/>
  <c r="U7" i="1"/>
  <c r="AE7" i="1" s="1"/>
  <c r="L14" i="1"/>
  <c r="R8" i="1"/>
  <c r="L7" i="1"/>
  <c r="U8" i="1"/>
  <c r="V8" i="1"/>
  <c r="AF8" i="1" s="1"/>
  <c r="S8" i="1"/>
  <c r="W8" i="1"/>
  <c r="AG8" i="1" s="1"/>
  <c r="X8" i="1"/>
  <c r="AH8" i="1" s="1"/>
  <c r="Y8" i="1"/>
  <c r="AI8" i="1" s="1"/>
  <c r="T8" i="1"/>
  <c r="Q8" i="1"/>
  <c r="L9" i="1"/>
  <c r="V10" i="1"/>
  <c r="W10" i="1"/>
  <c r="X10" i="1"/>
  <c r="AH10" i="1" s="1"/>
  <c r="R10" i="1"/>
  <c r="Y10" i="1"/>
  <c r="AI10" i="1" s="1"/>
  <c r="S10" i="1"/>
  <c r="T10" i="1"/>
  <c r="W4" i="1"/>
  <c r="AG4" i="1" s="1"/>
  <c r="Q10" i="1"/>
  <c r="U10" i="1"/>
  <c r="Y12" i="1"/>
  <c r="Y4" i="1"/>
  <c r="AI4" i="1" s="1"/>
  <c r="S5" i="1"/>
  <c r="AC5" i="1" s="1"/>
  <c r="M13" i="1"/>
  <c r="M6" i="1"/>
  <c r="R6" i="1"/>
  <c r="L8" i="1"/>
  <c r="X9" i="1"/>
  <c r="AH9" i="1" s="1"/>
  <c r="Q9" i="1"/>
  <c r="V5" i="1"/>
  <c r="AF5" i="1" s="1"/>
  <c r="R9" i="1"/>
  <c r="Y9" i="1"/>
  <c r="AI9" i="1" s="1"/>
  <c r="S9" i="1"/>
  <c r="V9" i="1"/>
  <c r="U9" i="1"/>
  <c r="T9" i="1"/>
  <c r="W9" i="1"/>
  <c r="AG9" i="1" s="1"/>
  <c r="M14" i="1"/>
  <c r="M5" i="1"/>
  <c r="Q11" i="1"/>
  <c r="M10" i="1"/>
  <c r="X4" i="1"/>
  <c r="AH4" i="1" s="1"/>
  <c r="S4" i="1"/>
  <c r="AC4" i="1" s="1"/>
  <c r="X11" i="1"/>
  <c r="Q6" i="1"/>
  <c r="S12" i="1"/>
  <c r="W11" i="1"/>
  <c r="X6" i="1"/>
  <c r="AH6" i="1" s="1"/>
  <c r="V12" i="1"/>
  <c r="L13" i="1"/>
  <c r="T4" i="1"/>
  <c r="AD4" i="1" s="1"/>
  <c r="R12" i="1"/>
  <c r="Y11" i="1"/>
  <c r="X12" i="1"/>
  <c r="Y6" i="1"/>
  <c r="AI6" i="1" s="1"/>
  <c r="W12" i="1"/>
  <c r="Q5" i="1"/>
  <c r="S11" i="1"/>
  <c r="V11" i="1"/>
  <c r="W6" i="1"/>
  <c r="AG6" i="1" s="1"/>
  <c r="U12" i="1"/>
  <c r="R4" i="1"/>
  <c r="AB4" i="1" s="1"/>
  <c r="U11" i="1"/>
  <c r="V6" i="1"/>
  <c r="AF6" i="1" s="1"/>
  <c r="T11" i="1"/>
  <c r="R11" i="1"/>
  <c r="T6" i="1"/>
  <c r="AD6" i="1" s="1"/>
  <c r="U6" i="1"/>
  <c r="AE6" i="1" s="1"/>
  <c r="T5" i="1"/>
  <c r="AD5" i="1" s="1"/>
  <c r="Y5" i="1"/>
  <c r="AI5" i="1" s="1"/>
  <c r="U5" i="1"/>
  <c r="AE5" i="1" s="1"/>
  <c r="Q4" i="1"/>
  <c r="U4" i="1"/>
  <c r="AE4" i="1" s="1"/>
  <c r="X5" i="1"/>
  <c r="AH5" i="1" s="1"/>
  <c r="L11" i="1"/>
  <c r="Q12" i="1"/>
  <c r="S6" i="1"/>
  <c r="V4" i="1"/>
  <c r="AF4" i="1" s="1"/>
  <c r="W5" i="1"/>
  <c r="AG5" i="1" s="1"/>
  <c r="T12" i="1"/>
  <c r="AK10" i="1" l="1"/>
</calcChain>
</file>

<file path=xl/sharedStrings.xml><?xml version="1.0" encoding="utf-8"?>
<sst xmlns="http://schemas.openxmlformats.org/spreadsheetml/2006/main" count="70" uniqueCount="51">
  <si>
    <t>Numéro</t>
  </si>
  <si>
    <t>Région</t>
  </si>
  <si>
    <t>GE</t>
  </si>
  <si>
    <t>LS</t>
  </si>
  <si>
    <t>BS</t>
  </si>
  <si>
    <t>ZH</t>
  </si>
  <si>
    <t>SG</t>
  </si>
  <si>
    <t>LU</t>
  </si>
  <si>
    <t>LU-TI</t>
  </si>
  <si>
    <t>Calcul distance</t>
  </si>
  <si>
    <t>fully meshed</t>
  </si>
  <si>
    <t>Etoile</t>
  </si>
  <si>
    <t>km</t>
  </si>
  <si>
    <t>bâtiments</t>
  </si>
  <si>
    <t>app./bât.</t>
  </si>
  <si>
    <t>appartements</t>
  </si>
  <si>
    <t>pâtés</t>
  </si>
  <si>
    <t>Double-étoile</t>
  </si>
  <si>
    <t>BE-FR</t>
  </si>
  <si>
    <t>maillé en losanges</t>
  </si>
  <si>
    <t>WI</t>
  </si>
  <si>
    <t>longitude</t>
  </si>
  <si>
    <t>latitude</t>
  </si>
  <si>
    <t>km EST</t>
  </si>
  <si>
    <t>km NORD</t>
  </si>
  <si>
    <t>Coûts (CHF)</t>
  </si>
  <si>
    <t>fibre/km</t>
  </si>
  <si>
    <t>nœud core</t>
  </si>
  <si>
    <t>infrastr.base</t>
  </si>
  <si>
    <t>Amplificateur optique</t>
  </si>
  <si>
    <t>Nœud</t>
  </si>
  <si>
    <t>facteurs de coût core</t>
  </si>
  <si>
    <t>facteurs de coût métro</t>
  </si>
  <si>
    <t>Position Est (km)</t>
  </si>
  <si>
    <t>Position Nord (km)</t>
  </si>
  <si>
    <t>Anneau</t>
  </si>
  <si>
    <t>double Anneau</t>
  </si>
  <si>
    <t>Nord</t>
  </si>
  <si>
    <t>Est</t>
  </si>
  <si>
    <t>distance interville</t>
  </si>
  <si>
    <t>Distance totale</t>
  </si>
  <si>
    <t>Fully meshed (optionel)</t>
  </si>
  <si>
    <t>amplis</t>
  </si>
  <si>
    <t>distance</t>
  </si>
  <si>
    <t>Tracé "maille-triangle"</t>
  </si>
  <si>
    <t>OADM (1  to 4 lambda)</t>
  </si>
  <si>
    <t>OADM (1 to 4  lambda)</t>
  </si>
  <si>
    <t>interfaces 100Gb
avec IP pour un lien</t>
  </si>
  <si>
    <t>interfaces 10Gb
avec IP pour un lien</t>
  </si>
  <si>
    <t># ampls</t>
  </si>
  <si>
    <t>arbre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</si>
</sst>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/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" fontId="1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0" fillId="0" borderId="2" xfId="0" applyBorder="1"/>
    <xf numFmtId="3" fontId="0" fillId="0" borderId="5" xfId="0" applyNumberFormat="1" applyBorder="1"/>
    <xf numFmtId="0" fontId="0" fillId="0" borderId="7" xfId="0" applyBorder="1"/>
    <xf numFmtId="3" fontId="0" fillId="0" borderId="11" xfId="0" applyNumberFormat="1" applyBorder="1"/>
    <xf numFmtId="0" fontId="0" fillId="0" borderId="9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164" fontId="0" fillId="2" borderId="0" xfId="0" applyNumberFormat="1" applyFill="1"/>
    <xf numFmtId="0" fontId="0" fillId="0" borderId="0" xfId="0" applyAlignment="1">
      <alignment horizontal="left" indent="1"/>
    </xf>
    <xf numFmtId="3" fontId="0" fillId="0" borderId="20" xfId="0" applyNumberFormat="1" applyBorder="1"/>
    <xf numFmtId="3" fontId="0" fillId="0" borderId="21" xfId="0" applyNumberFormat="1" applyBorder="1"/>
    <xf numFmtId="3" fontId="0" fillId="0" borderId="23" xfId="0" applyNumberForma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1" fillId="0" borderId="36" xfId="0" applyFont="1" applyBorder="1"/>
    <xf numFmtId="0" fontId="1" fillId="0" borderId="37" xfId="0" applyFont="1" applyBorder="1"/>
    <xf numFmtId="0" fontId="1" fillId="0" borderId="24" xfId="0" applyFont="1" applyBorder="1"/>
    <xf numFmtId="0" fontId="0" fillId="3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  <color rgb="FF00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Tracé</a:t>
            </a:r>
            <a:r>
              <a:rPr lang="de-DE" baseline="0"/>
              <a:t> anneau</a:t>
            </a:r>
            <a:endParaRPr lang="de-DE"/>
          </a:p>
        </c:rich>
      </c:tx>
      <c:layout>
        <c:manualLayout>
          <c:xMode val="edge"/>
          <c:yMode val="edge"/>
          <c:x val="0.44003789614963723"/>
          <c:y val="4.95563917991486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7.9524206793665717E-2"/>
          <c:y val="0.14368607066488695"/>
          <c:w val="0.87074726459950258"/>
          <c:h val="0.7213707206374483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'Tracé Core'!$L$5:$L$14</c:f>
              <c:numCache>
                <c:formatCode>0</c:formatCode>
                <c:ptCount val="10"/>
                <c:pt idx="0">
                  <c:v>108.74750596664745</c:v>
                </c:pt>
                <c:pt idx="1">
                  <c:v>121.53784708078388</c:v>
                </c:pt>
                <c:pt idx="2">
                  <c:v>191.5924809931669</c:v>
                </c:pt>
                <c:pt idx="3">
                  <c:v>206.66762488199473</c:v>
                </c:pt>
                <c:pt idx="4">
                  <c:v>255.26333040882056</c:v>
                </c:pt>
                <c:pt idx="5">
                  <c:v>173.26851455427942</c:v>
                </c:pt>
                <c:pt idx="6">
                  <c:v>223.83021316630484</c:v>
                </c:pt>
                <c:pt idx="7">
                  <c:v>10</c:v>
                </c:pt>
                <c:pt idx="8">
                  <c:v>47.536045584216417</c:v>
                </c:pt>
                <c:pt idx="9">
                  <c:v>108.74750596664745</c:v>
                </c:pt>
              </c:numCache>
            </c:numRef>
          </c:xVal>
          <c:yVal>
            <c:numRef>
              <c:f>'Tracé Core'!$M$5:$M$14</c:f>
              <c:numCache>
                <c:formatCode>0</c:formatCode>
                <c:ptCount val="10"/>
                <c:pt idx="0">
                  <c:v>114.58949444444404</c:v>
                </c:pt>
                <c:pt idx="1">
                  <c:v>183.49669166666644</c:v>
                </c:pt>
                <c:pt idx="2">
                  <c:v>161.1688472222219</c:v>
                </c:pt>
                <c:pt idx="3">
                  <c:v>175.9577083333333</c:v>
                </c:pt>
                <c:pt idx="4">
                  <c:v>167.36237777777762</c:v>
                </c:pt>
                <c:pt idx="5">
                  <c:v>125.86461111111049</c:v>
                </c:pt>
                <c:pt idx="6">
                  <c:v>10</c:v>
                </c:pt>
                <c:pt idx="7">
                  <c:v>31.705155555555535</c:v>
                </c:pt>
                <c:pt idx="8">
                  <c:v>67.109466666666293</c:v>
                </c:pt>
                <c:pt idx="9">
                  <c:v>114.58949444444404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FD-442B-9C0E-AC7AF325E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095680"/>
        <c:axId val="163096072"/>
      </c:scatterChart>
      <c:valAx>
        <c:axId val="163095680"/>
        <c:scaling>
          <c:orientation val="minMax"/>
          <c:max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96072"/>
        <c:crosses val="autoZero"/>
        <c:crossBetween val="midCat"/>
      </c:valAx>
      <c:valAx>
        <c:axId val="163096072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95680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Régions</a:t>
            </a:r>
          </a:p>
        </c:rich>
      </c:tx>
      <c:layout>
        <c:manualLayout>
          <c:xMode val="edge"/>
          <c:yMode val="edge"/>
          <c:x val="0.38472029263048774"/>
          <c:y val="4.646464424729288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3682480576089046E-2"/>
          <c:y val="0.12141101782815472"/>
          <c:w val="0.87119685039370076"/>
          <c:h val="0.77079906678331878"/>
        </c:manualLayout>
      </c:layout>
      <c:bubbleChart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xVal>
            <c:numRef>
              <c:f>'Tracé Core'!$F$4:$F$12</c:f>
              <c:numCache>
                <c:formatCode>0</c:formatCode>
                <c:ptCount val="9"/>
                <c:pt idx="0">
                  <c:v>10</c:v>
                </c:pt>
                <c:pt idx="1">
                  <c:v>47.536045584216417</c:v>
                </c:pt>
                <c:pt idx="2">
                  <c:v>121.53784708078388</c:v>
                </c:pt>
                <c:pt idx="3">
                  <c:v>108.74750596664745</c:v>
                </c:pt>
                <c:pt idx="4">
                  <c:v>191.5924809931669</c:v>
                </c:pt>
                <c:pt idx="5">
                  <c:v>206.66762488199473</c:v>
                </c:pt>
                <c:pt idx="6">
                  <c:v>255.26333040882056</c:v>
                </c:pt>
                <c:pt idx="7">
                  <c:v>173.26851455427942</c:v>
                </c:pt>
                <c:pt idx="8">
                  <c:v>223.83021316630484</c:v>
                </c:pt>
              </c:numCache>
            </c:numRef>
          </c:xVal>
          <c:yVal>
            <c:numRef>
              <c:f>'Tracé Core'!$H$4:$H$12</c:f>
              <c:numCache>
                <c:formatCode>0</c:formatCode>
                <c:ptCount val="9"/>
                <c:pt idx="0">
                  <c:v>31.705155555555535</c:v>
                </c:pt>
                <c:pt idx="1">
                  <c:v>67.109466666666293</c:v>
                </c:pt>
                <c:pt idx="2">
                  <c:v>183.49669166666644</c:v>
                </c:pt>
                <c:pt idx="3">
                  <c:v>114.58949444444404</c:v>
                </c:pt>
                <c:pt idx="4">
                  <c:v>161.1688472222219</c:v>
                </c:pt>
                <c:pt idx="5">
                  <c:v>175.9577083333333</c:v>
                </c:pt>
                <c:pt idx="6">
                  <c:v>167.36237777777762</c:v>
                </c:pt>
                <c:pt idx="7">
                  <c:v>125.86461111111049</c:v>
                </c:pt>
                <c:pt idx="8">
                  <c:v>10</c:v>
                </c:pt>
              </c:numCache>
            </c:numRef>
          </c:yVal>
          <c:bubbleSize>
            <c:numLit>
              <c:formatCode>General</c:formatCode>
              <c:ptCount val="9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</c:numLit>
          </c:bubbleSize>
          <c:bubble3D val="1"/>
          <c:extLst>
            <c:ext xmlns:c16="http://schemas.microsoft.com/office/drawing/2014/chart" uri="{C3380CC4-5D6E-409C-BE32-E72D297353CC}">
              <c16:uniqueId val="{00000000-0A03-447E-B38C-99F665EAE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40"/>
        <c:showNegBubbles val="0"/>
        <c:axId val="219992248"/>
        <c:axId val="214689544"/>
      </c:bubbleChart>
      <c:valAx>
        <c:axId val="219992248"/>
        <c:scaling>
          <c:orientation val="minMax"/>
          <c:max val="3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689544"/>
        <c:crosses val="autoZero"/>
        <c:crossBetween val="midCat"/>
      </c:valAx>
      <c:valAx>
        <c:axId val="214689544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992248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Tracé</a:t>
            </a:r>
            <a:r>
              <a:rPr lang="de-DE" baseline="0"/>
              <a:t> double anneau</a:t>
            </a:r>
            <a:endParaRPr lang="de-DE"/>
          </a:p>
        </c:rich>
      </c:tx>
      <c:layout>
        <c:manualLayout>
          <c:xMode val="edge"/>
          <c:yMode val="edge"/>
          <c:x val="0.43723165261222946"/>
          <c:y val="2.0211426492538999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'Tracé Core'!$L$20:$L$30</c:f>
              <c:numCache>
                <c:formatCode>0</c:formatCode>
                <c:ptCount val="11"/>
                <c:pt idx="0">
                  <c:v>191.5924809931669</c:v>
                </c:pt>
                <c:pt idx="1">
                  <c:v>206.66762488199473</c:v>
                </c:pt>
                <c:pt idx="2">
                  <c:v>255.26333040882056</c:v>
                </c:pt>
                <c:pt idx="3">
                  <c:v>173.26851455427942</c:v>
                </c:pt>
                <c:pt idx="4">
                  <c:v>223.83021316630484</c:v>
                </c:pt>
                <c:pt idx="5">
                  <c:v>121.53784708078388</c:v>
                </c:pt>
                <c:pt idx="6">
                  <c:v>47.536045584216417</c:v>
                </c:pt>
              </c:numCache>
            </c:numRef>
          </c:xVal>
          <c:yVal>
            <c:numRef>
              <c:f>'Tracé Core'!$M$20:$M$30</c:f>
              <c:numCache>
                <c:formatCode>0</c:formatCode>
                <c:ptCount val="11"/>
                <c:pt idx="0">
                  <c:v>161.1688472222219</c:v>
                </c:pt>
                <c:pt idx="1">
                  <c:v>175.9577083333333</c:v>
                </c:pt>
                <c:pt idx="2">
                  <c:v>167.36237777777762</c:v>
                </c:pt>
                <c:pt idx="3">
                  <c:v>125.86461111111049</c:v>
                </c:pt>
                <c:pt idx="4">
                  <c:v>10</c:v>
                </c:pt>
                <c:pt idx="5">
                  <c:v>183.49669166666644</c:v>
                </c:pt>
                <c:pt idx="6">
                  <c:v>67.109466666666293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D3-445F-885E-FC0832706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689936"/>
        <c:axId val="214690328"/>
      </c:scatterChart>
      <c:valAx>
        <c:axId val="214689936"/>
        <c:scaling>
          <c:orientation val="minMax"/>
          <c:max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690328"/>
        <c:crosses val="autoZero"/>
        <c:crossBetween val="midCat"/>
      </c:valAx>
      <c:valAx>
        <c:axId val="214690328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689936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Tracé</a:t>
            </a:r>
            <a:r>
              <a:rPr lang="de-DE" baseline="0"/>
              <a:t> "arbre"</a:t>
            </a:r>
            <a:endParaRPr lang="de-DE"/>
          </a:p>
        </c:rich>
      </c:tx>
      <c:layout>
        <c:manualLayout>
          <c:xMode val="edge"/>
          <c:yMode val="edge"/>
          <c:x val="0.43163227282625172"/>
          <c:y val="2.0211426492538999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'Tracé Core'!$L$34:$L$44</c:f>
              <c:numCache>
                <c:formatCode>General</c:formatCode>
                <c:ptCount val="11"/>
              </c:numCache>
            </c:numRef>
          </c:xVal>
          <c:yVal>
            <c:numRef>
              <c:f>'Tracé Core'!$M$34:$M$44</c:f>
              <c:numCache>
                <c:formatCode>General</c:formatCode>
                <c:ptCount val="1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69-4B67-9420-BE1D7E8F1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691112"/>
        <c:axId val="162672424"/>
      </c:scatterChart>
      <c:valAx>
        <c:axId val="214691112"/>
        <c:scaling>
          <c:orientation val="minMax"/>
          <c:max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72424"/>
        <c:crosses val="autoZero"/>
        <c:crossBetween val="midCat"/>
      </c:valAx>
      <c:valAx>
        <c:axId val="162672424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691112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Tracé</a:t>
            </a:r>
            <a:r>
              <a:rPr lang="de-DE" baseline="0"/>
              <a:t> Etoile</a:t>
            </a:r>
            <a:endParaRPr lang="de-DE"/>
          </a:p>
        </c:rich>
      </c:tx>
      <c:layout>
        <c:manualLayout>
          <c:xMode val="edge"/>
          <c:yMode val="edge"/>
          <c:x val="0.43163227282625172"/>
          <c:y val="2.0211426492538999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Zürich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'Tracé Core'!$L$52:$L$68</c:f>
              <c:numCache>
                <c:formatCode>0</c:formatCode>
                <c:ptCount val="17"/>
              </c:numCache>
            </c:numRef>
          </c:xVal>
          <c:yVal>
            <c:numRef>
              <c:f>'Tracé Core'!$M$52:$M$68</c:f>
              <c:numCache>
                <c:formatCode>0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45-431C-AA38-F6C14CEA7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673208"/>
        <c:axId val="162673600"/>
      </c:scatterChart>
      <c:valAx>
        <c:axId val="162673208"/>
        <c:scaling>
          <c:orientation val="minMax"/>
          <c:max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73600"/>
        <c:crosses val="autoZero"/>
        <c:crossBetween val="midCat"/>
      </c:valAx>
      <c:valAx>
        <c:axId val="162673600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73208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aseline="0"/>
              <a:t>Double  Etoile</a:t>
            </a:r>
            <a:endParaRPr lang="de-DE"/>
          </a:p>
        </c:rich>
      </c:tx>
      <c:layout>
        <c:manualLayout>
          <c:xMode val="edge"/>
          <c:yMode val="edge"/>
          <c:x val="0.43163227282625172"/>
          <c:y val="2.0211426492538999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zürich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'Tracé Core'!$L$52:$L$68</c:f>
              <c:numCache>
                <c:formatCode>0</c:formatCode>
                <c:ptCount val="17"/>
              </c:numCache>
            </c:numRef>
          </c:xVal>
          <c:yVal>
            <c:numRef>
              <c:f>'Tracé Core'!$M$52:$M$68</c:f>
              <c:numCache>
                <c:formatCode>0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8E-4418-87EC-6A1AA6559A5E}"/>
            </c:ext>
          </c:extLst>
        </c:ser>
        <c:ser>
          <c:idx val="1"/>
          <c:order val="1"/>
          <c:tx>
            <c:v>berne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'Tracé Core'!$L$92:$L$108</c:f>
              <c:numCache>
                <c:formatCode>General</c:formatCode>
                <c:ptCount val="17"/>
              </c:numCache>
            </c:numRef>
          </c:xVal>
          <c:yVal>
            <c:numRef>
              <c:f>'Tracé Core'!$M$92:$M$108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8E-4418-87EC-6A1AA6559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783000"/>
        <c:axId val="162783392"/>
      </c:scatterChart>
      <c:valAx>
        <c:axId val="162783000"/>
        <c:scaling>
          <c:orientation val="minMax"/>
          <c:max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783392"/>
        <c:crosses val="autoZero"/>
        <c:crossBetween val="midCat"/>
      </c:valAx>
      <c:valAx>
        <c:axId val="162783392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783000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Tracé</a:t>
            </a:r>
            <a:r>
              <a:rPr lang="de-DE" baseline="0"/>
              <a:t> "maille-losange"</a:t>
            </a:r>
            <a:endParaRPr lang="de-DE"/>
          </a:p>
        </c:rich>
      </c:tx>
      <c:layout>
        <c:manualLayout>
          <c:xMode val="edge"/>
          <c:yMode val="edge"/>
          <c:x val="0.43163217196502973"/>
          <c:y val="2.0196829934686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'Tracé Core'!$R$88:$R$105</c:f>
              <c:numCache>
                <c:formatCode>General</c:formatCode>
                <c:ptCount val="18"/>
              </c:numCache>
            </c:numRef>
          </c:xVal>
          <c:yVal>
            <c:numRef>
              <c:f>'Tracé Core'!$S$88:$S$105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5D-4FB0-BC47-AACBAFB9A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784176"/>
        <c:axId val="162784568"/>
      </c:scatterChart>
      <c:valAx>
        <c:axId val="162784176"/>
        <c:scaling>
          <c:orientation val="minMax"/>
          <c:max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784568"/>
        <c:crosses val="autoZero"/>
        <c:crossBetween val="midCat"/>
      </c:valAx>
      <c:valAx>
        <c:axId val="162784568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784176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Tracé</a:t>
            </a:r>
            <a:r>
              <a:rPr lang="de-DE" baseline="0"/>
              <a:t> "maille-triangle"</a:t>
            </a:r>
            <a:endParaRPr lang="de-DE"/>
          </a:p>
        </c:rich>
      </c:tx>
      <c:layout>
        <c:manualLayout>
          <c:xMode val="edge"/>
          <c:yMode val="edge"/>
          <c:x val="0.43163217196502973"/>
          <c:y val="2.0196829934686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7.3917687920013034E-2"/>
          <c:y val="0.15755092148491462"/>
          <c:w val="0.87080244745387436"/>
          <c:h val="0.7213707206374483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'Tracé Core'!$R$110:$R$130</c:f>
              <c:numCache>
                <c:formatCode>General</c:formatCode>
                <c:ptCount val="21"/>
              </c:numCache>
            </c:numRef>
          </c:xVal>
          <c:yVal>
            <c:numRef>
              <c:f>'Tracé Core'!$S$110:$S$130</c:f>
              <c:numCache>
                <c:formatCode>General</c:formatCode>
                <c:ptCount val="2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83-410F-81B9-0B708817E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159496"/>
        <c:axId val="163159888"/>
      </c:scatterChart>
      <c:valAx>
        <c:axId val="163159496"/>
        <c:scaling>
          <c:orientation val="minMax"/>
          <c:max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59888"/>
        <c:crosses val="autoZero"/>
        <c:crossBetween val="midCat"/>
      </c:valAx>
      <c:valAx>
        <c:axId val="163159888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59496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Tracé</a:t>
            </a:r>
            <a:r>
              <a:rPr lang="de-DE" baseline="0"/>
              <a:t> "fully-meshed"</a:t>
            </a:r>
          </a:p>
        </c:rich>
      </c:tx>
      <c:layout>
        <c:manualLayout>
          <c:xMode val="edge"/>
          <c:yMode val="edge"/>
          <c:x val="0.34520633771314974"/>
          <c:y val="4.638998049091345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3917687920013034E-2"/>
          <c:y val="0.15755092148491462"/>
          <c:w val="0.87080244745387436"/>
          <c:h val="0.7213707206374483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'Tracé Core'!$X$88:$X$146</c:f>
              <c:numCache>
                <c:formatCode>General</c:formatCode>
                <c:ptCount val="59"/>
              </c:numCache>
            </c:numRef>
          </c:xVal>
          <c:yVal>
            <c:numRef>
              <c:f>'Tracé Core'!$Y$88:$Y$146</c:f>
              <c:numCache>
                <c:formatCode>General</c:formatCode>
                <c:ptCount val="5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E7-4275-BB3A-7967BC1AA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160672"/>
        <c:axId val="212417256"/>
      </c:scatterChart>
      <c:valAx>
        <c:axId val="163160672"/>
        <c:scaling>
          <c:orientation val="minMax"/>
          <c:max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417256"/>
        <c:crosses val="autoZero"/>
        <c:crossBetween val="midCat"/>
      </c:valAx>
      <c:valAx>
        <c:axId val="212417256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60672"/>
        <c:crosses val="autoZero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Métro</a:t>
            </a:r>
          </a:p>
        </c:rich>
      </c:tx>
      <c:layout>
        <c:manualLayout>
          <c:xMode val="edge"/>
          <c:yMode val="edge"/>
          <c:x val="0.38472029263048774"/>
          <c:y val="4.646464424729288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3682480576089046E-2"/>
          <c:y val="0.12141101782815472"/>
          <c:w val="0.87119685039370076"/>
          <c:h val="0.77079906678331878"/>
        </c:manualLayout>
      </c:layout>
      <c:bubbleChart>
        <c:varyColors val="0"/>
        <c:ser>
          <c:idx val="0"/>
          <c:order val="0"/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dPt>
            <c:idx val="0"/>
            <c:invertIfNegative val="0"/>
            <c:bubble3D val="1"/>
            <c:spPr>
              <a:solidFill>
                <a:srgbClr val="FF000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7ED-454B-96E0-B6F66D3A36BA}"/>
              </c:ext>
            </c:extLst>
          </c:dPt>
          <c:dPt>
            <c:idx val="5"/>
            <c:invertIfNegative val="0"/>
            <c:bubble3D val="1"/>
            <c:spPr>
              <a:solidFill>
                <a:srgbClr val="FF000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6B6-4C8C-B57B-5424B525A4F9}"/>
              </c:ext>
            </c:extLst>
          </c:dPt>
          <c:dPt>
            <c:idx val="15"/>
            <c:invertIfNegative val="0"/>
            <c:bubble3D val="1"/>
            <c:spPr>
              <a:solidFill>
                <a:srgbClr val="FF0000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6B6-4C8C-B57B-5424B525A4F9}"/>
              </c:ext>
            </c:extLst>
          </c:dPt>
          <c:xVal>
            <c:numRef>
              <c:f>Metro!$B$3:$B$22</c:f>
              <c:numCache>
                <c:formatCode>General</c:formatCode>
                <c:ptCount val="20"/>
                <c:pt idx="0">
                  <c:v>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35</c:v>
                </c:pt>
                <c:pt idx="5">
                  <c:v>88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78</c:v>
                </c:pt>
                <c:pt idx="10">
                  <c:v>78</c:v>
                </c:pt>
                <c:pt idx="11">
                  <c:v>58</c:v>
                </c:pt>
                <c:pt idx="12">
                  <c:v>60</c:v>
                </c:pt>
                <c:pt idx="13">
                  <c:v>123</c:v>
                </c:pt>
                <c:pt idx="15">
                  <c:v>176</c:v>
                </c:pt>
                <c:pt idx="16">
                  <c:v>166</c:v>
                </c:pt>
                <c:pt idx="17">
                  <c:v>166</c:v>
                </c:pt>
                <c:pt idx="18">
                  <c:v>157</c:v>
                </c:pt>
                <c:pt idx="19">
                  <c:v>137</c:v>
                </c:pt>
              </c:numCache>
            </c:numRef>
          </c:xVal>
          <c:yVal>
            <c:numRef>
              <c:f>Metro!$C$3:$C$22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-10</c:v>
                </c:pt>
                <c:pt idx="4">
                  <c:v>-22</c:v>
                </c:pt>
                <c:pt idx="5">
                  <c:v>0</c:v>
                </c:pt>
                <c:pt idx="6">
                  <c:v>0</c:v>
                </c:pt>
                <c:pt idx="7">
                  <c:v>10</c:v>
                </c:pt>
                <c:pt idx="8">
                  <c:v>-10</c:v>
                </c:pt>
                <c:pt idx="9">
                  <c:v>10</c:v>
                </c:pt>
                <c:pt idx="10">
                  <c:v>-10</c:v>
                </c:pt>
                <c:pt idx="11">
                  <c:v>0</c:v>
                </c:pt>
                <c:pt idx="12">
                  <c:v>-32</c:v>
                </c:pt>
                <c:pt idx="13">
                  <c:v>-9</c:v>
                </c:pt>
                <c:pt idx="15">
                  <c:v>0</c:v>
                </c:pt>
                <c:pt idx="16">
                  <c:v>10</c:v>
                </c:pt>
                <c:pt idx="17">
                  <c:v>-10</c:v>
                </c:pt>
                <c:pt idx="18">
                  <c:v>0</c:v>
                </c:pt>
                <c:pt idx="19">
                  <c:v>29</c:v>
                </c:pt>
              </c:numCache>
            </c:numRef>
          </c:yVal>
          <c:bubbleSize>
            <c:numRef>
              <c:f>Metro!$D$3:$D$27</c:f>
              <c:numCache>
                <c:formatCode>General</c:formatCode>
                <c:ptCount val="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</c:numCache>
            </c:numRef>
          </c:bubbleSize>
          <c:bubble3D val="1"/>
          <c:extLst>
            <c:ext xmlns:c16="http://schemas.microsoft.com/office/drawing/2014/chart" uri="{C3380CC4-5D6E-409C-BE32-E72D297353CC}">
              <c16:uniqueId val="{00000006-E7ED-454B-96E0-B6F66D3A3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20"/>
        <c:showNegBubbles val="0"/>
        <c:sizeRepresents val="w"/>
        <c:axId val="212418040"/>
        <c:axId val="212418432"/>
      </c:bubbleChart>
      <c:valAx>
        <c:axId val="212418040"/>
        <c:scaling>
          <c:orientation val="minMax"/>
          <c:max val="18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418432"/>
        <c:crossesAt val="-60"/>
        <c:crossBetween val="midCat"/>
        <c:majorUnit val="30"/>
      </c:valAx>
      <c:valAx>
        <c:axId val="212418432"/>
        <c:scaling>
          <c:orientation val="minMax"/>
          <c:max val="60"/>
          <c:min val="-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418040"/>
        <c:crosses val="autoZero"/>
        <c:crossBetween val="midCat"/>
        <c:majorUnit val="2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Metro with </a:t>
            </a:r>
            <a:r>
              <a:rPr lang="de-DE" sz="1800" b="1" i="0" baseline="0">
                <a:effectLst/>
              </a:rPr>
              <a:t>double core Node </a:t>
            </a:r>
            <a:endParaRPr lang="fr-CH">
              <a:effectLst/>
            </a:endParaRPr>
          </a:p>
        </c:rich>
      </c:tx>
      <c:layout>
        <c:manualLayout>
          <c:xMode val="edge"/>
          <c:yMode val="edge"/>
          <c:x val="0.18248769760848216"/>
          <c:y val="1.264598655620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CH"/>
        </a:p>
      </c:txPr>
    </c:title>
    <c:autoTitleDeleted val="0"/>
    <c:plotArea>
      <c:layout>
        <c:manualLayout>
          <c:layoutTarget val="inner"/>
          <c:xMode val="edge"/>
          <c:yMode val="edge"/>
          <c:x val="7.9524206793665717E-2"/>
          <c:y val="0.14368607066488695"/>
          <c:w val="0.87074726459950258"/>
          <c:h val="0.72137072063744834"/>
        </c:manualLayout>
      </c:layout>
      <c:scatterChart>
        <c:scatterStyle val="lineMarker"/>
        <c:varyColors val="0"/>
        <c:ser>
          <c:idx val="0"/>
          <c:order val="0"/>
          <c:tx>
            <c:v>Metro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Metro!$F$3:$F$14</c:f>
              <c:numCache>
                <c:formatCode>General</c:formatCode>
                <c:ptCount val="12"/>
                <c:pt idx="0">
                  <c:v>88</c:v>
                </c:pt>
                <c:pt idx="1">
                  <c:v>98</c:v>
                </c:pt>
                <c:pt idx="2">
                  <c:v>98</c:v>
                </c:pt>
                <c:pt idx="3">
                  <c:v>123</c:v>
                </c:pt>
              </c:numCache>
            </c:numRef>
          </c:xVal>
          <c:yVal>
            <c:numRef>
              <c:f>Metro!$G$3:$G$14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-9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BD7-4AF5-8234-AA7230CC4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095680"/>
        <c:axId val="163096072"/>
      </c:scatterChart>
      <c:valAx>
        <c:axId val="163095680"/>
        <c:scaling>
          <c:orientation val="minMax"/>
          <c:max val="1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96072"/>
        <c:crosses val="autoZero"/>
        <c:crossBetween val="midCat"/>
        <c:majorUnit val="30"/>
      </c:valAx>
      <c:valAx>
        <c:axId val="163096072"/>
        <c:scaling>
          <c:orientation val="minMax"/>
          <c:max val="60"/>
          <c:min val="-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95680"/>
        <c:crossesAt val="-60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316403211494872"/>
          <c:y val="0.18318105285021408"/>
          <c:w val="0.19126282204626868"/>
          <c:h val="6.48888347931610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800" b="0" i="0" baseline="0">
                <a:effectLst/>
              </a:rPr>
              <a:t>Metro with </a:t>
            </a:r>
            <a:r>
              <a:rPr lang="de-DE" sz="1800" b="1" i="0" baseline="0">
                <a:effectLst/>
              </a:rPr>
              <a:t>single core Node </a:t>
            </a:r>
            <a:endParaRPr lang="fr-CH">
              <a:effectLst/>
            </a:endParaRPr>
          </a:p>
        </c:rich>
      </c:tx>
      <c:layout>
        <c:manualLayout>
          <c:xMode val="edge"/>
          <c:yMode val="edge"/>
          <c:x val="0.18248769760848216"/>
          <c:y val="1.264598655620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CH"/>
        </a:p>
      </c:txPr>
    </c:title>
    <c:autoTitleDeleted val="0"/>
    <c:plotArea>
      <c:layout>
        <c:manualLayout>
          <c:layoutTarget val="inner"/>
          <c:xMode val="edge"/>
          <c:yMode val="edge"/>
          <c:x val="7.9524206793665717E-2"/>
          <c:y val="0.14368607066488695"/>
          <c:w val="0.87074726459950258"/>
          <c:h val="0.72137072063744834"/>
        </c:manualLayout>
      </c:layout>
      <c:scatterChart>
        <c:scatterStyle val="lineMarker"/>
        <c:varyColors val="0"/>
        <c:ser>
          <c:idx val="0"/>
          <c:order val="0"/>
          <c:tx>
            <c:v>Metro Nord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Metro!$F$20:$F$25</c:f>
              <c:numCache>
                <c:formatCode>General</c:formatCode>
                <c:ptCount val="6"/>
                <c:pt idx="0">
                  <c:v>88</c:v>
                </c:pt>
                <c:pt idx="1">
                  <c:v>98</c:v>
                </c:pt>
                <c:pt idx="2">
                  <c:v>98</c:v>
                </c:pt>
                <c:pt idx="5">
                  <c:v>176</c:v>
                </c:pt>
              </c:numCache>
            </c:numRef>
          </c:xVal>
          <c:yVal>
            <c:numRef>
              <c:f>Metro!$G$20:$G$25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FC-455A-81D4-41666490CBA7}"/>
            </c:ext>
          </c:extLst>
        </c:ser>
        <c:ser>
          <c:idx val="1"/>
          <c:order val="1"/>
          <c:tx>
            <c:v>Metro Sud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Metro!$F$26:$F$33</c:f>
              <c:numCache>
                <c:formatCode>General</c:formatCode>
                <c:ptCount val="8"/>
                <c:pt idx="0">
                  <c:v>88</c:v>
                </c:pt>
                <c:pt idx="1">
                  <c:v>98</c:v>
                </c:pt>
              </c:numCache>
            </c:numRef>
          </c:xVal>
          <c:yVal>
            <c:numRef>
              <c:f>Metro!$G$26:$G$33</c:f>
              <c:numCache>
                <c:formatCode>General</c:formatCode>
                <c:ptCount val="8"/>
                <c:pt idx="0">
                  <c:v>0</c:v>
                </c:pt>
                <c:pt idx="1">
                  <c:v>-10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FC-455A-81D4-41666490C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095680"/>
        <c:axId val="163096072"/>
      </c:scatterChart>
      <c:valAx>
        <c:axId val="163095680"/>
        <c:scaling>
          <c:orientation val="minMax"/>
          <c:max val="1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96072"/>
        <c:crosses val="autoZero"/>
        <c:crossBetween val="midCat"/>
        <c:majorUnit val="30"/>
      </c:valAx>
      <c:valAx>
        <c:axId val="163096072"/>
        <c:scaling>
          <c:orientation val="minMax"/>
          <c:max val="60"/>
          <c:min val="-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95680"/>
        <c:crossesAt val="-60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234475749026877"/>
          <c:y val="0.16010962862576364"/>
          <c:w val="0.25497825260545715"/>
          <c:h val="0.12641263272502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734603</xdr:colOff>
      <xdr:row>16</xdr:row>
      <xdr:rowOff>60457</xdr:rowOff>
    </xdr:from>
    <xdr:to>
      <xdr:col>20</xdr:col>
      <xdr:colOff>535820</xdr:colOff>
      <xdr:row>31</xdr:row>
      <xdr:rowOff>65213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681638</xdr:colOff>
      <xdr:row>16</xdr:row>
      <xdr:rowOff>14196</xdr:rowOff>
    </xdr:from>
    <xdr:to>
      <xdr:col>26</xdr:col>
      <xdr:colOff>496611</xdr:colOff>
      <xdr:row>31</xdr:row>
      <xdr:rowOff>93890</xdr:rowOff>
    </xdr:to>
    <xdr:graphicFrame macro="">
      <xdr:nvGraphicFramePr>
        <xdr:cNvPr id="5" name="Diagramm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783888</xdr:colOff>
      <xdr:row>32</xdr:row>
      <xdr:rowOff>24590</xdr:rowOff>
    </xdr:from>
    <xdr:to>
      <xdr:col>20</xdr:col>
      <xdr:colOff>585105</xdr:colOff>
      <xdr:row>47</xdr:row>
      <xdr:rowOff>29346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0</xdr:colOff>
      <xdr:row>48</xdr:row>
      <xdr:rowOff>64851</xdr:rowOff>
    </xdr:from>
    <xdr:to>
      <xdr:col>20</xdr:col>
      <xdr:colOff>595643</xdr:colOff>
      <xdr:row>63</xdr:row>
      <xdr:rowOff>69607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711506</xdr:colOff>
      <xdr:row>32</xdr:row>
      <xdr:rowOff>11476</xdr:rowOff>
    </xdr:from>
    <xdr:to>
      <xdr:col>26</xdr:col>
      <xdr:colOff>549740</xdr:colOff>
      <xdr:row>47</xdr:row>
      <xdr:rowOff>16233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18142</xdr:colOff>
      <xdr:row>48</xdr:row>
      <xdr:rowOff>145144</xdr:rowOff>
    </xdr:from>
    <xdr:to>
      <xdr:col>26</xdr:col>
      <xdr:colOff>613785</xdr:colOff>
      <xdr:row>63</xdr:row>
      <xdr:rowOff>149900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24423</xdr:colOff>
      <xdr:row>66</xdr:row>
      <xdr:rowOff>36635</xdr:rowOff>
    </xdr:from>
    <xdr:to>
      <xdr:col>20</xdr:col>
      <xdr:colOff>620066</xdr:colOff>
      <xdr:row>81</xdr:row>
      <xdr:rowOff>41391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73269</xdr:colOff>
      <xdr:row>66</xdr:row>
      <xdr:rowOff>24423</xdr:rowOff>
    </xdr:from>
    <xdr:to>
      <xdr:col>26</xdr:col>
      <xdr:colOff>668912</xdr:colOff>
      <xdr:row>81</xdr:row>
      <xdr:rowOff>29179</xdr:rowOff>
    </xdr:to>
    <xdr:graphicFrame macro="">
      <xdr:nvGraphicFramePr>
        <xdr:cNvPr id="11" name="Diagramm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714563</xdr:colOff>
      <xdr:row>66</xdr:row>
      <xdr:rowOff>76049</xdr:rowOff>
    </xdr:from>
    <xdr:to>
      <xdr:col>33</xdr:col>
      <xdr:colOff>550967</xdr:colOff>
      <xdr:row>81</xdr:row>
      <xdr:rowOff>80805</xdr:rowOff>
    </xdr:to>
    <xdr:graphicFrame macro="">
      <xdr:nvGraphicFramePr>
        <xdr:cNvPr id="12" name="Diagramm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38100</xdr:rowOff>
    </xdr:from>
    <xdr:to>
      <xdr:col>3</xdr:col>
      <xdr:colOff>666750</xdr:colOff>
      <xdr:row>32</xdr:row>
      <xdr:rowOff>159207</xdr:rowOff>
    </xdr:to>
    <xdr:graphicFrame macro="">
      <xdr:nvGraphicFramePr>
        <xdr:cNvPr id="3" name="Diagram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57150</xdr:colOff>
      <xdr:row>0</xdr:row>
      <xdr:rowOff>190500</xdr:rowOff>
    </xdr:from>
    <xdr:to>
      <xdr:col>13</xdr:col>
      <xdr:colOff>632273</xdr:colOff>
      <xdr:row>18</xdr:row>
      <xdr:rowOff>45237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13</xdr:col>
      <xdr:colOff>575123</xdr:colOff>
      <xdr:row>37</xdr:row>
      <xdr:rowOff>54762</xdr:rowOff>
    </xdr:to>
    <xdr:graphicFrame macro="">
      <xdr:nvGraphicFramePr>
        <xdr:cNvPr id="5" name="Diagramm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10</xdr:col>
      <xdr:colOff>438150</xdr:colOff>
      <xdr:row>24</xdr:row>
      <xdr:rowOff>133350</xdr:rowOff>
    </xdr:from>
    <xdr:ext cx="2304349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9A3C59-8DCB-4997-BA15-091518D6F0AC}"/>
            </a:ext>
          </a:extLst>
        </xdr:cNvPr>
        <xdr:cNvSpPr txBox="1"/>
      </xdr:nvSpPr>
      <xdr:spPr>
        <a:xfrm>
          <a:off x="8782050" y="4733925"/>
          <a:ext cx="23043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/>
            <a:t>ou un seul Metro faisant Nord et Sud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workbookViewId="0">
      <selection activeCell="I1" sqref="I1"/>
    </sheetView>
  </sheetViews>
  <sheetFormatPr defaultColWidth="11.41796875" defaultRowHeight="14.4" x14ac:dyDescent="0.55000000000000004"/>
  <cols>
    <col min="4" max="4" width="14.68359375" bestFit="1" customWidth="1"/>
  </cols>
  <sheetData>
    <row r="1" spans="1:6" x14ac:dyDescent="0.55000000000000004">
      <c r="B1" t="s">
        <v>12</v>
      </c>
      <c r="C1" t="s">
        <v>16</v>
      </c>
      <c r="D1" t="s">
        <v>13</v>
      </c>
      <c r="E1" t="s">
        <v>14</v>
      </c>
      <c r="F1" t="s">
        <v>15</v>
      </c>
    </row>
    <row r="2" spans="1:6" x14ac:dyDescent="0.55000000000000004">
      <c r="A2" t="s">
        <v>5</v>
      </c>
      <c r="B2">
        <v>25</v>
      </c>
      <c r="C2">
        <v>400</v>
      </c>
      <c r="D2" s="6">
        <f>C2*C2</f>
        <v>160000</v>
      </c>
      <c r="E2">
        <v>5</v>
      </c>
      <c r="F2" s="6">
        <f>D2*E2</f>
        <v>800000</v>
      </c>
    </row>
    <row r="3" spans="1:6" x14ac:dyDescent="0.55000000000000004">
      <c r="A3" t="s">
        <v>2</v>
      </c>
      <c r="B3">
        <v>20</v>
      </c>
      <c r="C3" s="6">
        <v>316.22800000000001</v>
      </c>
      <c r="D3" s="6">
        <f t="shared" ref="D3:D10" si="0">C3*C3</f>
        <v>100000.14798400001</v>
      </c>
      <c r="E3">
        <v>5</v>
      </c>
      <c r="F3" s="6">
        <f t="shared" ref="F3:F10" si="1">D3*E3</f>
        <v>500000.73992000008</v>
      </c>
    </row>
    <row r="4" spans="1:6" x14ac:dyDescent="0.55000000000000004">
      <c r="A4" t="s">
        <v>4</v>
      </c>
      <c r="B4">
        <v>20</v>
      </c>
      <c r="C4" s="6">
        <v>316.22800000000001</v>
      </c>
      <c r="D4" s="6">
        <f t="shared" si="0"/>
        <v>100000.14798400001</v>
      </c>
      <c r="E4">
        <v>5</v>
      </c>
      <c r="F4" s="6">
        <f t="shared" si="1"/>
        <v>500000.73992000008</v>
      </c>
    </row>
    <row r="5" spans="1:6" x14ac:dyDescent="0.55000000000000004">
      <c r="A5" t="s">
        <v>3</v>
      </c>
      <c r="B5">
        <v>20</v>
      </c>
      <c r="C5" s="6">
        <v>316.22800000000001</v>
      </c>
      <c r="D5" s="6">
        <f t="shared" si="0"/>
        <v>100000.14798400001</v>
      </c>
      <c r="E5">
        <v>2</v>
      </c>
      <c r="F5" s="6">
        <f t="shared" si="1"/>
        <v>200000.29596800002</v>
      </c>
    </row>
    <row r="6" spans="1:6" x14ac:dyDescent="0.55000000000000004">
      <c r="A6" t="s">
        <v>18</v>
      </c>
      <c r="B6">
        <v>20</v>
      </c>
      <c r="C6" s="6">
        <v>316.22800000000001</v>
      </c>
      <c r="D6" s="6">
        <f t="shared" si="0"/>
        <v>100000.14798400001</v>
      </c>
      <c r="E6">
        <v>2</v>
      </c>
      <c r="F6" s="6">
        <f t="shared" si="1"/>
        <v>200000.29596800002</v>
      </c>
    </row>
    <row r="7" spans="1:6" x14ac:dyDescent="0.55000000000000004">
      <c r="A7" t="s">
        <v>20</v>
      </c>
      <c r="B7">
        <v>20</v>
      </c>
      <c r="C7" s="6">
        <v>316.22800000000001</v>
      </c>
      <c r="D7" s="6">
        <f t="shared" si="0"/>
        <v>100000.14798400001</v>
      </c>
      <c r="E7">
        <v>2</v>
      </c>
      <c r="F7" s="6">
        <f t="shared" si="1"/>
        <v>200000.29596800002</v>
      </c>
    </row>
    <row r="8" spans="1:6" x14ac:dyDescent="0.55000000000000004">
      <c r="A8" t="s">
        <v>6</v>
      </c>
      <c r="B8">
        <v>20</v>
      </c>
      <c r="C8" s="6">
        <v>316.22800000000001</v>
      </c>
      <c r="D8" s="6">
        <f t="shared" si="0"/>
        <v>100000.14798400001</v>
      </c>
      <c r="E8">
        <v>2</v>
      </c>
      <c r="F8" s="6">
        <f t="shared" si="1"/>
        <v>200000.29596800002</v>
      </c>
    </row>
    <row r="9" spans="1:6" x14ac:dyDescent="0.55000000000000004">
      <c r="A9" t="s">
        <v>7</v>
      </c>
      <c r="B9">
        <v>20</v>
      </c>
      <c r="C9" s="6">
        <v>316.22800000000001</v>
      </c>
      <c r="D9" s="6">
        <f t="shared" si="0"/>
        <v>100000.14798400001</v>
      </c>
      <c r="E9">
        <v>2</v>
      </c>
      <c r="F9" s="6">
        <f t="shared" si="1"/>
        <v>200000.29596800002</v>
      </c>
    </row>
    <row r="10" spans="1:6" x14ac:dyDescent="0.55000000000000004">
      <c r="A10" t="s">
        <v>8</v>
      </c>
      <c r="B10">
        <v>20</v>
      </c>
      <c r="C10" s="6">
        <v>316.22800000000001</v>
      </c>
      <c r="D10" s="6">
        <f t="shared" si="0"/>
        <v>100000.14798400001</v>
      </c>
      <c r="E10">
        <v>2</v>
      </c>
      <c r="F10" s="6">
        <f t="shared" si="1"/>
        <v>200000.29596800002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46"/>
  <sheetViews>
    <sheetView tabSelected="1" zoomScale="66" zoomScaleNormal="66" zoomScalePageLayoutView="36" workbookViewId="0">
      <selection activeCell="L38" sqref="L38"/>
    </sheetView>
  </sheetViews>
  <sheetFormatPr defaultColWidth="11.41796875" defaultRowHeight="14.4" x14ac:dyDescent="0.55000000000000004"/>
  <cols>
    <col min="2" max="2" width="21.89453125" customWidth="1"/>
    <col min="3" max="3" width="12.68359375" bestFit="1" customWidth="1"/>
    <col min="5" max="5" width="0" hidden="1" customWidth="1"/>
    <col min="7" max="7" width="0" hidden="1" customWidth="1"/>
    <col min="11" max="11" width="9" customWidth="1"/>
    <col min="14" max="14" width="15.20703125" bestFit="1" customWidth="1"/>
    <col min="15" max="15" width="6.734375" bestFit="1" customWidth="1"/>
  </cols>
  <sheetData>
    <row r="2" spans="1:37" x14ac:dyDescent="0.55000000000000004">
      <c r="A2" t="s">
        <v>1</v>
      </c>
      <c r="B2" t="s">
        <v>0</v>
      </c>
      <c r="C2" t="s">
        <v>21</v>
      </c>
      <c r="D2" t="s">
        <v>22</v>
      </c>
      <c r="F2" t="s">
        <v>23</v>
      </c>
      <c r="H2" t="s">
        <v>24</v>
      </c>
      <c r="K2" t="s">
        <v>9</v>
      </c>
      <c r="Q2" t="s">
        <v>10</v>
      </c>
      <c r="AB2" t="s">
        <v>42</v>
      </c>
    </row>
    <row r="3" spans="1:37" x14ac:dyDescent="0.55000000000000004">
      <c r="K3" t="s">
        <v>35</v>
      </c>
      <c r="Q3">
        <v>1</v>
      </c>
      <c r="R3">
        <v>2</v>
      </c>
      <c r="S3">
        <v>3</v>
      </c>
      <c r="T3">
        <v>4</v>
      </c>
      <c r="U3">
        <v>5</v>
      </c>
      <c r="V3">
        <v>6</v>
      </c>
      <c r="W3">
        <v>7</v>
      </c>
      <c r="X3">
        <v>8</v>
      </c>
      <c r="Y3">
        <v>9</v>
      </c>
    </row>
    <row r="4" spans="1:37" x14ac:dyDescent="0.55000000000000004">
      <c r="A4" t="s">
        <v>2</v>
      </c>
      <c r="B4">
        <v>1</v>
      </c>
      <c r="C4" s="7">
        <v>6.1386000000000003</v>
      </c>
      <c r="D4" s="7">
        <v>46.203400000000002</v>
      </c>
      <c r="E4" s="7">
        <f>(C4-$C$4)*40030/360*COS(PI()*$D$7/180)+10</f>
        <v>10</v>
      </c>
      <c r="F4" s="2">
        <f>E4</f>
        <v>10</v>
      </c>
      <c r="G4">
        <f>(D4-$D$12)*40030/360+10</f>
        <v>31.705155555555535</v>
      </c>
      <c r="H4" s="2">
        <f>G4</f>
        <v>31.705155555555535</v>
      </c>
      <c r="L4" s="4" t="s">
        <v>38</v>
      </c>
      <c r="M4" s="4" t="s">
        <v>37</v>
      </c>
      <c r="N4" s="3" t="s">
        <v>39</v>
      </c>
      <c r="O4" s="4" t="s">
        <v>42</v>
      </c>
      <c r="P4">
        <f t="shared" ref="P4:P12" si="0">B4</f>
        <v>1</v>
      </c>
      <c r="Q4" s="2">
        <f t="shared" ref="Q4:Q12" si="1">SQRT(POWER(F4-F$4,2)+POWER(H4-H$4,2))</f>
        <v>0</v>
      </c>
      <c r="R4" s="2">
        <f t="shared" ref="R4:R12" si="2">SQRT(POWER(F4-F$5,2)+POWER(H4-H$5,2))</f>
        <v>51.598643037900651</v>
      </c>
      <c r="S4" s="2">
        <f t="shared" ref="S4:S12" si="3">SQRT(POWER(F4-F$6,2)+POWER(H4-H$6,2))</f>
        <v>188.36496958401531</v>
      </c>
      <c r="T4" s="2">
        <f t="shared" ref="T4:T12" si="4">SQRT(POWER(F4-F$7,2)+POWER(H4-H$7,2))</f>
        <v>128.92200575418144</v>
      </c>
      <c r="U4" s="2">
        <f t="shared" ref="U4:U12" si="5">SQRT(POWER(F4-F$8,2)+POWER(H4-H$8,2))</f>
        <v>223.01721147305054</v>
      </c>
      <c r="V4" s="2">
        <f t="shared" ref="V4:V12" si="6">SQRT(POWER(F4-F$9,2)+POWER(H4-H$9,2))</f>
        <v>243.89947449642148</v>
      </c>
      <c r="W4" s="2">
        <f t="shared" ref="W4:W12" si="7">SQRT(POWER(F4-F$10,2)+POWER(H4-H$10,2))</f>
        <v>280.28018692778772</v>
      </c>
      <c r="X4" s="2">
        <f t="shared" ref="X4:X12" si="8">SQRT(POWER(F4-F$11,2)+POWER(H4-H$11,2))</f>
        <v>188.47443040179078</v>
      </c>
      <c r="Y4" s="2">
        <f t="shared" ref="Y4:Y12" si="9">SQRT(POWER(F4-F$12,2)+POWER(H4-H$12,2))</f>
        <v>214.92899720707356</v>
      </c>
      <c r="AB4">
        <f t="shared" ref="AB4:AG5" si="10">INT(R4/60)</f>
        <v>0</v>
      </c>
      <c r="AC4">
        <f t="shared" si="10"/>
        <v>3</v>
      </c>
      <c r="AD4">
        <f t="shared" si="10"/>
        <v>2</v>
      </c>
      <c r="AE4">
        <f t="shared" si="10"/>
        <v>3</v>
      </c>
      <c r="AF4">
        <f t="shared" si="10"/>
        <v>4</v>
      </c>
      <c r="AG4">
        <f t="shared" si="10"/>
        <v>4</v>
      </c>
      <c r="AH4">
        <f>INT(X4/60)</f>
        <v>3</v>
      </c>
      <c r="AI4">
        <f t="shared" ref="AI4:AI9" si="11">INT(Y4/60)</f>
        <v>3</v>
      </c>
    </row>
    <row r="5" spans="1:37" x14ac:dyDescent="0.55000000000000004">
      <c r="A5" t="s">
        <v>3</v>
      </c>
      <c r="B5">
        <v>2</v>
      </c>
      <c r="C5" s="7">
        <v>6.6330999999999998</v>
      </c>
      <c r="D5" s="7">
        <v>46.521799999999999</v>
      </c>
      <c r="E5" s="7">
        <f t="shared" ref="E5:E12" si="12">(C5-$C$4)*40030/360*COS(PI()*$D$7/180)+10</f>
        <v>47.536045584216417</v>
      </c>
      <c r="F5" s="2">
        <f t="shared" ref="F5:F12" si="13">E5</f>
        <v>47.536045584216417</v>
      </c>
      <c r="G5">
        <f t="shared" ref="G5:G12" si="14">(D5-$D$12)*40030/360+10</f>
        <v>67.109466666666293</v>
      </c>
      <c r="H5" s="2">
        <f t="shared" ref="H5:H12" si="15">G5</f>
        <v>67.109466666666293</v>
      </c>
      <c r="K5">
        <v>4</v>
      </c>
      <c r="L5" s="2">
        <f>CHOOSE($K5,F$4,F$5,F$6,F$7,F$8,F$9,F$10,F$11,F$12)</f>
        <v>108.74750596664745</v>
      </c>
      <c r="M5" s="2">
        <f>CHOOSE($K5,H$4,H$5,H$6,H$7,H$8,H$9,H$10,H$11,H$12)</f>
        <v>114.58949444444404</v>
      </c>
      <c r="N5" s="1"/>
      <c r="P5">
        <f t="shared" si="0"/>
        <v>2</v>
      </c>
      <c r="Q5" s="2">
        <f t="shared" si="1"/>
        <v>51.598643037900651</v>
      </c>
      <c r="R5" s="2">
        <f t="shared" si="2"/>
        <v>0</v>
      </c>
      <c r="S5" s="2">
        <f t="shared" si="3"/>
        <v>137.92118317335459</v>
      </c>
      <c r="T5" s="2">
        <f t="shared" si="4"/>
        <v>77.467386169461477</v>
      </c>
      <c r="U5" s="2">
        <f t="shared" si="5"/>
        <v>172.04483035891533</v>
      </c>
      <c r="V5" s="2">
        <f t="shared" si="6"/>
        <v>192.79730092439118</v>
      </c>
      <c r="W5" s="2">
        <f t="shared" si="7"/>
        <v>230.65400722045695</v>
      </c>
      <c r="X5" s="2">
        <f t="shared" si="8"/>
        <v>138.78335906006654</v>
      </c>
      <c r="Y5" s="2">
        <f t="shared" si="9"/>
        <v>185.3135847864709</v>
      </c>
      <c r="AC5">
        <f t="shared" si="10"/>
        <v>2</v>
      </c>
      <c r="AD5">
        <f t="shared" ref="AD5:AD6" si="16">INT(T5/60)</f>
        <v>1</v>
      </c>
      <c r="AE5">
        <f t="shared" ref="AE5:AE7" si="17">INT(U5/60)</f>
        <v>2</v>
      </c>
      <c r="AF5">
        <f t="shared" ref="AF5:AF8" si="18">INT(V5/60)</f>
        <v>3</v>
      </c>
      <c r="AG5">
        <f t="shared" ref="AG5:AG9" si="19">INT(W5/60)</f>
        <v>3</v>
      </c>
      <c r="AH5">
        <f t="shared" ref="AH5:AI10" si="20">INT(X5/60)</f>
        <v>2</v>
      </c>
      <c r="AI5">
        <f t="shared" si="11"/>
        <v>3</v>
      </c>
    </row>
    <row r="6" spans="1:37" x14ac:dyDescent="0.55000000000000004">
      <c r="A6" t="s">
        <v>4</v>
      </c>
      <c r="B6">
        <v>3</v>
      </c>
      <c r="C6" s="7">
        <v>7.6079999999999997</v>
      </c>
      <c r="D6" s="7">
        <v>47.5685</v>
      </c>
      <c r="E6" s="7">
        <f t="shared" si="12"/>
        <v>121.53784708078388</v>
      </c>
      <c r="F6" s="2">
        <f t="shared" si="13"/>
        <v>121.53784708078388</v>
      </c>
      <c r="G6">
        <f t="shared" si="14"/>
        <v>183.49669166666644</v>
      </c>
      <c r="H6" s="2">
        <f t="shared" si="15"/>
        <v>183.49669166666644</v>
      </c>
      <c r="K6">
        <v>3</v>
      </c>
      <c r="L6" s="2">
        <f t="shared" ref="L6" si="21">CHOOSE($K6,F$4,F$5,F$6,F$7,F$8,F$9,F$10,F$11,F$12)</f>
        <v>121.53784708078388</v>
      </c>
      <c r="M6" s="2">
        <f t="shared" ref="M6" si="22">CHOOSE($K6,H$4,H$5,H$6,H$7,H$8,H$9,H$10,H$11,H$12)</f>
        <v>183.49669166666644</v>
      </c>
      <c r="N6" s="21" t="s">
        <v>39</v>
      </c>
      <c r="O6" s="40" t="s">
        <v>49</v>
      </c>
      <c r="P6">
        <f t="shared" si="0"/>
        <v>3</v>
      </c>
      <c r="Q6" s="2">
        <f t="shared" si="1"/>
        <v>188.36496958401531</v>
      </c>
      <c r="R6" s="2">
        <f t="shared" si="2"/>
        <v>137.92118317335459</v>
      </c>
      <c r="S6" s="2">
        <f t="shared" si="3"/>
        <v>0</v>
      </c>
      <c r="T6" s="2">
        <f t="shared" si="4"/>
        <v>70.084196898004194</v>
      </c>
      <c r="U6" s="2">
        <f t="shared" si="5"/>
        <v>73.526759551426707</v>
      </c>
      <c r="V6" s="2">
        <f t="shared" si="6"/>
        <v>85.462947165328941</v>
      </c>
      <c r="W6" s="2">
        <f t="shared" si="7"/>
        <v>134.69528936077242</v>
      </c>
      <c r="X6" s="2">
        <f t="shared" si="8"/>
        <v>77.443648328416572</v>
      </c>
      <c r="Y6" s="2">
        <f t="shared" si="9"/>
        <v>201.40712544161033</v>
      </c>
      <c r="AD6">
        <f t="shared" si="16"/>
        <v>1</v>
      </c>
      <c r="AE6">
        <f t="shared" si="17"/>
        <v>1</v>
      </c>
      <c r="AF6">
        <f t="shared" si="18"/>
        <v>1</v>
      </c>
      <c r="AG6">
        <f t="shared" si="19"/>
        <v>2</v>
      </c>
      <c r="AH6">
        <f t="shared" si="20"/>
        <v>1</v>
      </c>
      <c r="AI6">
        <f t="shared" si="11"/>
        <v>3</v>
      </c>
    </row>
    <row r="7" spans="1:37" x14ac:dyDescent="0.55000000000000004">
      <c r="A7" t="s">
        <v>18</v>
      </c>
      <c r="B7">
        <v>4</v>
      </c>
      <c r="C7" s="7">
        <v>7.4394999999999998</v>
      </c>
      <c r="D7" s="7">
        <v>46.948799999999999</v>
      </c>
      <c r="E7" s="7">
        <f t="shared" si="12"/>
        <v>108.74750596664745</v>
      </c>
      <c r="F7" s="2">
        <f t="shared" si="13"/>
        <v>108.74750596664745</v>
      </c>
      <c r="G7">
        <f t="shared" si="14"/>
        <v>114.58949444444404</v>
      </c>
      <c r="H7" s="2">
        <f t="shared" si="15"/>
        <v>114.58949444444404</v>
      </c>
      <c r="K7">
        <v>5</v>
      </c>
      <c r="L7" s="2">
        <f t="shared" ref="L7" si="23">CHOOSE($K7,F$4,F$5,F$6,F$7,F$8,F$9,F$10,F$11,F$12)</f>
        <v>191.5924809931669</v>
      </c>
      <c r="M7" s="2">
        <f t="shared" ref="M7" si="24">CHOOSE($K7,H$4,H$5,H$6,H$7,H$8,H$9,H$10,H$11,H$12)</f>
        <v>161.1688472222219</v>
      </c>
      <c r="N7" s="1"/>
      <c r="P7">
        <f t="shared" si="0"/>
        <v>4</v>
      </c>
      <c r="Q7" s="2">
        <f t="shared" si="1"/>
        <v>128.92200575418144</v>
      </c>
      <c r="R7" s="2">
        <f t="shared" si="2"/>
        <v>77.467386169461477</v>
      </c>
      <c r="S7" s="2">
        <f t="shared" si="3"/>
        <v>70.084196898004194</v>
      </c>
      <c r="T7" s="2">
        <f t="shared" si="4"/>
        <v>0</v>
      </c>
      <c r="U7" s="2">
        <f t="shared" si="5"/>
        <v>95.04170659421743</v>
      </c>
      <c r="V7" s="2">
        <f t="shared" si="6"/>
        <v>115.56127103968791</v>
      </c>
      <c r="W7" s="2">
        <f t="shared" si="7"/>
        <v>155.73009993987461</v>
      </c>
      <c r="X7" s="2">
        <f t="shared" si="8"/>
        <v>65.49876949235167</v>
      </c>
      <c r="Y7" s="2">
        <f t="shared" si="9"/>
        <v>155.5088159704988</v>
      </c>
      <c r="AE7">
        <f t="shared" si="17"/>
        <v>1</v>
      </c>
      <c r="AF7">
        <f t="shared" si="18"/>
        <v>1</v>
      </c>
      <c r="AG7">
        <f t="shared" si="19"/>
        <v>2</v>
      </c>
      <c r="AH7">
        <f t="shared" si="20"/>
        <v>1</v>
      </c>
      <c r="AI7">
        <f t="shared" si="11"/>
        <v>2</v>
      </c>
    </row>
    <row r="8" spans="1:37" x14ac:dyDescent="0.55000000000000004">
      <c r="A8" t="s">
        <v>5</v>
      </c>
      <c r="B8">
        <v>5</v>
      </c>
      <c r="C8" s="7">
        <v>8.5309000000000008</v>
      </c>
      <c r="D8" s="7">
        <v>47.367699999999999</v>
      </c>
      <c r="E8" s="7">
        <f t="shared" si="12"/>
        <v>191.5924809931669</v>
      </c>
      <c r="F8" s="2">
        <f t="shared" si="13"/>
        <v>191.5924809931669</v>
      </c>
      <c r="G8">
        <f t="shared" si="14"/>
        <v>161.1688472222219</v>
      </c>
      <c r="H8" s="2">
        <f t="shared" si="15"/>
        <v>161.1688472222219</v>
      </c>
      <c r="K8" s="22">
        <v>6</v>
      </c>
      <c r="L8" s="2">
        <f t="shared" ref="L8:L14" si="25">CHOOSE($K8,F$4,F$5,F$6,F$7,F$8,F$9,F$10,F$11,F$12)</f>
        <v>206.66762488199473</v>
      </c>
      <c r="M8" s="2">
        <f t="shared" ref="M8:M14" si="26">CHOOSE($K8,H$4,H$5,H$6,H$7,H$8,H$9,H$10,H$11,H$12)</f>
        <v>175.9577083333333</v>
      </c>
      <c r="N8" s="1"/>
      <c r="P8">
        <f t="shared" si="0"/>
        <v>5</v>
      </c>
      <c r="Q8" s="2">
        <f t="shared" si="1"/>
        <v>223.01721147305054</v>
      </c>
      <c r="R8" s="2">
        <f t="shared" si="2"/>
        <v>172.04483035891533</v>
      </c>
      <c r="S8" s="2">
        <f t="shared" si="3"/>
        <v>73.526759551426707</v>
      </c>
      <c r="T8" s="2">
        <f t="shared" si="4"/>
        <v>95.04170659421743</v>
      </c>
      <c r="U8" s="2">
        <f t="shared" si="5"/>
        <v>0</v>
      </c>
      <c r="V8" s="2">
        <f t="shared" si="6"/>
        <v>21.11801070727558</v>
      </c>
      <c r="W8" s="2">
        <f t="shared" si="7"/>
        <v>63.971375521036336</v>
      </c>
      <c r="X8" s="2">
        <f t="shared" si="8"/>
        <v>39.776335093150266</v>
      </c>
      <c r="Y8" s="2">
        <f t="shared" si="9"/>
        <v>154.56808126570775</v>
      </c>
      <c r="AF8">
        <f t="shared" si="18"/>
        <v>0</v>
      </c>
      <c r="AG8">
        <f t="shared" si="19"/>
        <v>1</v>
      </c>
      <c r="AH8">
        <f t="shared" si="20"/>
        <v>0</v>
      </c>
      <c r="AI8">
        <f t="shared" si="11"/>
        <v>2</v>
      </c>
    </row>
    <row r="9" spans="1:37" x14ac:dyDescent="0.55000000000000004">
      <c r="A9" t="s">
        <v>20</v>
      </c>
      <c r="B9">
        <v>6</v>
      </c>
      <c r="C9" s="7">
        <v>8.7294999999999998</v>
      </c>
      <c r="D9" s="7">
        <v>47.500700000000002</v>
      </c>
      <c r="E9" s="7">
        <f t="shared" si="12"/>
        <v>206.66762488199473</v>
      </c>
      <c r="F9" s="2">
        <f t="shared" si="13"/>
        <v>206.66762488199473</v>
      </c>
      <c r="G9">
        <f t="shared" si="14"/>
        <v>175.9577083333333</v>
      </c>
      <c r="H9" s="2">
        <f t="shared" si="15"/>
        <v>175.9577083333333</v>
      </c>
      <c r="K9" s="22">
        <v>7</v>
      </c>
      <c r="L9" s="2">
        <f t="shared" si="25"/>
        <v>255.26333040882056</v>
      </c>
      <c r="M9" s="2">
        <f t="shared" si="26"/>
        <v>167.36237777777762</v>
      </c>
      <c r="N9" s="1"/>
      <c r="P9">
        <f t="shared" si="0"/>
        <v>6</v>
      </c>
      <c r="Q9" s="2">
        <f t="shared" si="1"/>
        <v>243.89947449642148</v>
      </c>
      <c r="R9" s="2">
        <f t="shared" si="2"/>
        <v>192.79730092439118</v>
      </c>
      <c r="S9" s="2">
        <f t="shared" si="3"/>
        <v>85.462947165328941</v>
      </c>
      <c r="T9" s="2">
        <f t="shared" si="4"/>
        <v>115.56127103968791</v>
      </c>
      <c r="U9" s="2">
        <f t="shared" si="5"/>
        <v>21.11801070727558</v>
      </c>
      <c r="V9" s="2">
        <f t="shared" si="6"/>
        <v>0</v>
      </c>
      <c r="W9" s="2">
        <f t="shared" si="7"/>
        <v>49.349998004146265</v>
      </c>
      <c r="X9" s="2">
        <f t="shared" si="8"/>
        <v>60.20646941980543</v>
      </c>
      <c r="Y9" s="2">
        <f t="shared" si="9"/>
        <v>166.84278645439983</v>
      </c>
      <c r="AG9">
        <f t="shared" si="19"/>
        <v>0</v>
      </c>
      <c r="AH9">
        <f t="shared" si="20"/>
        <v>1</v>
      </c>
      <c r="AI9">
        <f t="shared" si="11"/>
        <v>2</v>
      </c>
    </row>
    <row r="10" spans="1:37" x14ac:dyDescent="0.55000000000000004">
      <c r="A10" t="s">
        <v>6</v>
      </c>
      <c r="B10">
        <v>7</v>
      </c>
      <c r="C10" s="7">
        <v>9.3696999999999999</v>
      </c>
      <c r="D10" s="7">
        <v>47.423400000000001</v>
      </c>
      <c r="E10" s="7">
        <f t="shared" si="12"/>
        <v>255.26333040882056</v>
      </c>
      <c r="F10" s="2">
        <f t="shared" si="13"/>
        <v>255.26333040882056</v>
      </c>
      <c r="G10">
        <f t="shared" si="14"/>
        <v>167.36237777777762</v>
      </c>
      <c r="H10" s="2">
        <f t="shared" si="15"/>
        <v>167.36237777777762</v>
      </c>
      <c r="K10" s="22">
        <v>8</v>
      </c>
      <c r="L10" s="2">
        <f t="shared" si="25"/>
        <v>173.26851455427942</v>
      </c>
      <c r="M10" s="2">
        <f t="shared" si="26"/>
        <v>125.86461111111049</v>
      </c>
      <c r="N10" s="1"/>
      <c r="P10">
        <f t="shared" si="0"/>
        <v>7</v>
      </c>
      <c r="Q10" s="2">
        <f t="shared" si="1"/>
        <v>280.28018692778772</v>
      </c>
      <c r="R10" s="2">
        <f t="shared" si="2"/>
        <v>230.65400722045695</v>
      </c>
      <c r="S10" s="2">
        <f t="shared" si="3"/>
        <v>134.69528936077242</v>
      </c>
      <c r="T10" s="2">
        <f t="shared" si="4"/>
        <v>155.73009993987461</v>
      </c>
      <c r="U10" s="2">
        <f t="shared" si="5"/>
        <v>63.971375521036336</v>
      </c>
      <c r="V10" s="2">
        <f t="shared" si="6"/>
        <v>49.349998004146265</v>
      </c>
      <c r="W10" s="2">
        <f t="shared" si="7"/>
        <v>0</v>
      </c>
      <c r="X10" s="2">
        <f t="shared" si="8"/>
        <v>91.897847990805872</v>
      </c>
      <c r="Y10" s="2">
        <f t="shared" si="9"/>
        <v>160.47105283962506</v>
      </c>
      <c r="AH10">
        <f t="shared" si="20"/>
        <v>1</v>
      </c>
      <c r="AI10">
        <f t="shared" si="20"/>
        <v>2</v>
      </c>
      <c r="AK10">
        <f>SUM(AB4:AI10)</f>
        <v>63</v>
      </c>
    </row>
    <row r="11" spans="1:37" x14ac:dyDescent="0.55000000000000004">
      <c r="A11" t="s">
        <v>7</v>
      </c>
      <c r="B11">
        <v>8</v>
      </c>
      <c r="C11" s="7">
        <v>8.2895000000000003</v>
      </c>
      <c r="D11" s="7">
        <v>47.050199999999997</v>
      </c>
      <c r="E11" s="7">
        <f t="shared" si="12"/>
        <v>173.26851455427942</v>
      </c>
      <c r="F11" s="2">
        <f t="shared" si="13"/>
        <v>173.26851455427942</v>
      </c>
      <c r="G11">
        <f t="shared" si="14"/>
        <v>125.86461111111049</v>
      </c>
      <c r="H11" s="2">
        <f t="shared" si="15"/>
        <v>125.86461111111049</v>
      </c>
      <c r="K11" s="22">
        <v>9</v>
      </c>
      <c r="L11" s="2">
        <f t="shared" si="25"/>
        <v>223.83021316630484</v>
      </c>
      <c r="M11" s="2">
        <f t="shared" si="26"/>
        <v>10</v>
      </c>
      <c r="N11" s="1"/>
      <c r="P11">
        <f t="shared" si="0"/>
        <v>8</v>
      </c>
      <c r="Q11" s="2">
        <f t="shared" si="1"/>
        <v>188.47443040179078</v>
      </c>
      <c r="R11" s="2">
        <f t="shared" si="2"/>
        <v>138.78335906006654</v>
      </c>
      <c r="S11" s="2">
        <f t="shared" si="3"/>
        <v>77.443648328416572</v>
      </c>
      <c r="T11" s="2">
        <f t="shared" si="4"/>
        <v>65.49876949235167</v>
      </c>
      <c r="U11" s="2">
        <f t="shared" si="5"/>
        <v>39.776335093150266</v>
      </c>
      <c r="V11" s="2">
        <f t="shared" si="6"/>
        <v>60.20646941980543</v>
      </c>
      <c r="W11" s="2">
        <f t="shared" si="7"/>
        <v>91.897847990805872</v>
      </c>
      <c r="X11" s="2">
        <f t="shared" si="8"/>
        <v>0</v>
      </c>
      <c r="Y11" s="2">
        <f t="shared" si="9"/>
        <v>126.41634971182391</v>
      </c>
    </row>
    <row r="12" spans="1:37" x14ac:dyDescent="0.55000000000000004">
      <c r="A12" t="s">
        <v>8</v>
      </c>
      <c r="B12">
        <v>9</v>
      </c>
      <c r="C12" s="7">
        <v>8.9556000000000004</v>
      </c>
      <c r="D12" s="7">
        <v>46.008200000000002</v>
      </c>
      <c r="E12" s="7">
        <f t="shared" si="12"/>
        <v>223.83021316630484</v>
      </c>
      <c r="F12" s="2">
        <f t="shared" si="13"/>
        <v>223.83021316630484</v>
      </c>
      <c r="G12">
        <f t="shared" si="14"/>
        <v>10</v>
      </c>
      <c r="H12" s="2">
        <f t="shared" si="15"/>
        <v>10</v>
      </c>
      <c r="K12" s="22">
        <v>1</v>
      </c>
      <c r="L12" s="2">
        <f t="shared" si="25"/>
        <v>10</v>
      </c>
      <c r="M12" s="2">
        <f t="shared" si="26"/>
        <v>31.705155555555535</v>
      </c>
      <c r="N12" s="1"/>
      <c r="P12">
        <f t="shared" si="0"/>
        <v>9</v>
      </c>
      <c r="Q12" s="2">
        <f t="shared" si="1"/>
        <v>214.92899720707356</v>
      </c>
      <c r="R12" s="2">
        <f t="shared" si="2"/>
        <v>185.3135847864709</v>
      </c>
      <c r="S12" s="2">
        <f t="shared" si="3"/>
        <v>201.40712544161033</v>
      </c>
      <c r="T12" s="2">
        <f t="shared" si="4"/>
        <v>155.5088159704988</v>
      </c>
      <c r="U12" s="2">
        <f t="shared" si="5"/>
        <v>154.56808126570775</v>
      </c>
      <c r="V12" s="2">
        <f t="shared" si="6"/>
        <v>166.84278645439983</v>
      </c>
      <c r="W12" s="2">
        <f t="shared" si="7"/>
        <v>160.47105283962506</v>
      </c>
      <c r="X12" s="2">
        <f t="shared" si="8"/>
        <v>126.41634971182391</v>
      </c>
      <c r="Y12" s="2">
        <f t="shared" si="9"/>
        <v>0</v>
      </c>
    </row>
    <row r="13" spans="1:37" x14ac:dyDescent="0.55000000000000004">
      <c r="F13" s="2"/>
      <c r="H13" s="2"/>
      <c r="K13" s="22">
        <v>2</v>
      </c>
      <c r="L13" s="2">
        <f t="shared" si="25"/>
        <v>47.536045584216417</v>
      </c>
      <c r="M13" s="2">
        <f t="shared" si="26"/>
        <v>67.109466666666293</v>
      </c>
      <c r="N13" s="1"/>
    </row>
    <row r="14" spans="1:37" x14ac:dyDescent="0.55000000000000004">
      <c r="F14" s="2"/>
      <c r="H14" s="2"/>
      <c r="K14" s="22">
        <v>4</v>
      </c>
      <c r="L14" s="2">
        <f t="shared" si="25"/>
        <v>108.74750596664745</v>
      </c>
      <c r="M14" s="2">
        <f t="shared" si="26"/>
        <v>114.58949444444404</v>
      </c>
      <c r="N14" s="1"/>
    </row>
    <row r="15" spans="1:37" x14ac:dyDescent="0.55000000000000004">
      <c r="F15" s="2"/>
      <c r="H15" s="2"/>
      <c r="L15" s="2"/>
      <c r="M15" s="2"/>
    </row>
    <row r="16" spans="1:37" x14ac:dyDescent="0.55000000000000004">
      <c r="F16" s="2"/>
      <c r="H16" s="2"/>
      <c r="K16" s="4" t="s">
        <v>40</v>
      </c>
      <c r="L16" s="2"/>
      <c r="M16" s="2"/>
      <c r="N16" s="5">
        <f>SUM(N3:N14)</f>
        <v>0</v>
      </c>
      <c r="O16" s="4"/>
      <c r="P16" s="4"/>
      <c r="Q16" s="3">
        <f>SUM(Q4:Y12)/2</f>
        <v>4819.046507365304</v>
      </c>
    </row>
    <row r="17" spans="1:14" x14ac:dyDescent="0.55000000000000004">
      <c r="F17" s="2"/>
      <c r="H17" s="2"/>
      <c r="L17" s="2"/>
      <c r="M17" s="2"/>
    </row>
    <row r="18" spans="1:14" x14ac:dyDescent="0.55000000000000004">
      <c r="F18" s="2"/>
      <c r="H18" s="2"/>
      <c r="K18" t="s">
        <v>36</v>
      </c>
      <c r="L18" s="2"/>
      <c r="M18" s="2"/>
    </row>
    <row r="19" spans="1:14" x14ac:dyDescent="0.55000000000000004">
      <c r="F19" s="2"/>
      <c r="H19" s="2"/>
      <c r="L19" s="2"/>
      <c r="M19" s="2"/>
    </row>
    <row r="20" spans="1:14" ht="14.7" thickBot="1" x14ac:dyDescent="0.6">
      <c r="F20" s="2"/>
      <c r="H20" s="2"/>
      <c r="K20">
        <v>5</v>
      </c>
      <c r="L20" s="2">
        <f>CHOOSE($K20,F$4,F$5,F$6,F$7,F$8,F$9,F$10,F$11,F$12)</f>
        <v>191.5924809931669</v>
      </c>
      <c r="M20" s="2">
        <f>CHOOSE($K20,H$4,H$5,H$6,H$7,H$8,H$9,H$10,H$11,H$12)</f>
        <v>161.1688472222219</v>
      </c>
      <c r="N20" s="2"/>
    </row>
    <row r="21" spans="1:14" ht="14.7" thickBot="1" x14ac:dyDescent="0.6">
      <c r="A21" s="41" t="s">
        <v>31</v>
      </c>
      <c r="B21" s="42"/>
      <c r="C21" s="8" t="s">
        <v>25</v>
      </c>
      <c r="F21" s="2"/>
      <c r="H21" s="2"/>
      <c r="K21">
        <v>6</v>
      </c>
      <c r="L21" s="2">
        <f t="shared" ref="L21:L26" si="27">CHOOSE($K21,F$4,F$5,F$6,F$7,F$8,F$9,F$10,F$11,F$12)</f>
        <v>206.66762488199473</v>
      </c>
      <c r="M21" s="2">
        <f t="shared" ref="M21:M26" si="28">CHOOSE($K21,H$4,H$5,H$6,H$7,H$8,H$9,H$10,H$11,H$12)</f>
        <v>175.9577083333333</v>
      </c>
      <c r="N21" s="2"/>
    </row>
    <row r="22" spans="1:14" x14ac:dyDescent="0.55000000000000004">
      <c r="A22" s="43" t="s">
        <v>26</v>
      </c>
      <c r="B22" s="44"/>
      <c r="C22" s="23">
        <v>2000</v>
      </c>
      <c r="K22">
        <v>7</v>
      </c>
      <c r="L22" s="2">
        <f t="shared" si="27"/>
        <v>255.26333040882056</v>
      </c>
      <c r="M22" s="2">
        <f t="shared" si="28"/>
        <v>167.36237777777762</v>
      </c>
      <c r="N22" s="2"/>
    </row>
    <row r="23" spans="1:14" x14ac:dyDescent="0.55000000000000004">
      <c r="A23" s="45" t="s">
        <v>27</v>
      </c>
      <c r="B23" s="10" t="s">
        <v>28</v>
      </c>
      <c r="C23" s="9">
        <v>10000</v>
      </c>
      <c r="K23">
        <v>8</v>
      </c>
      <c r="L23" s="2">
        <f t="shared" si="27"/>
        <v>173.26851455427942</v>
      </c>
      <c r="M23" s="2">
        <f t="shared" si="28"/>
        <v>125.86461111111049</v>
      </c>
      <c r="N23" s="2"/>
    </row>
    <row r="24" spans="1:14" ht="28.8" x14ac:dyDescent="0.55000000000000004">
      <c r="A24" s="46"/>
      <c r="B24" s="12" t="s">
        <v>47</v>
      </c>
      <c r="C24" s="24">
        <v>60000</v>
      </c>
      <c r="K24">
        <v>9</v>
      </c>
      <c r="L24" s="2">
        <f t="shared" si="27"/>
        <v>223.83021316630484</v>
      </c>
      <c r="M24" s="2">
        <f t="shared" si="28"/>
        <v>10</v>
      </c>
      <c r="N24" s="2"/>
    </row>
    <row r="25" spans="1:14" x14ac:dyDescent="0.55000000000000004">
      <c r="A25" s="47" t="s">
        <v>29</v>
      </c>
      <c r="B25" s="48"/>
      <c r="C25" s="25">
        <v>10000</v>
      </c>
      <c r="K25">
        <v>3</v>
      </c>
      <c r="L25" s="2">
        <f t="shared" si="27"/>
        <v>121.53784708078388</v>
      </c>
      <c r="M25" s="2">
        <f t="shared" si="28"/>
        <v>183.49669166666644</v>
      </c>
      <c r="N25" s="2"/>
    </row>
    <row r="26" spans="1:14" ht="14.7" thickBot="1" x14ac:dyDescent="0.6">
      <c r="A26" s="49" t="s">
        <v>45</v>
      </c>
      <c r="B26" s="50"/>
      <c r="C26" s="11">
        <v>500</v>
      </c>
      <c r="K26">
        <v>2</v>
      </c>
      <c r="L26" s="2">
        <f t="shared" si="27"/>
        <v>47.536045584216417</v>
      </c>
      <c r="M26" s="2">
        <f t="shared" si="28"/>
        <v>67.109466666666293</v>
      </c>
      <c r="N26" s="2"/>
    </row>
    <row r="27" spans="1:14" x14ac:dyDescent="0.55000000000000004">
      <c r="L27" s="2"/>
      <c r="M27" s="2"/>
      <c r="N27" s="2"/>
    </row>
    <row r="28" spans="1:14" ht="14.7" thickBot="1" x14ac:dyDescent="0.6">
      <c r="L28" s="2"/>
      <c r="M28" s="2"/>
      <c r="N28" s="2"/>
    </row>
    <row r="29" spans="1:14" ht="14.7" thickBot="1" x14ac:dyDescent="0.6">
      <c r="A29" s="41" t="s">
        <v>32</v>
      </c>
      <c r="B29" s="42"/>
      <c r="C29" s="8" t="s">
        <v>25</v>
      </c>
      <c r="L29" s="2"/>
      <c r="M29" s="2"/>
      <c r="N29" s="2"/>
    </row>
    <row r="30" spans="1:14" x14ac:dyDescent="0.55000000000000004">
      <c r="A30" s="43" t="s">
        <v>26</v>
      </c>
      <c r="B30" s="44"/>
      <c r="C30" s="23">
        <v>2000</v>
      </c>
      <c r="L30" s="2"/>
      <c r="M30" s="2"/>
      <c r="N30" s="2"/>
    </row>
    <row r="31" spans="1:14" x14ac:dyDescent="0.55000000000000004">
      <c r="A31" s="45" t="s">
        <v>27</v>
      </c>
      <c r="B31" s="10" t="s">
        <v>28</v>
      </c>
      <c r="C31" s="9">
        <v>3000</v>
      </c>
      <c r="L31" s="2"/>
      <c r="M31" s="2"/>
      <c r="N31" s="2"/>
    </row>
    <row r="32" spans="1:14" ht="28.8" x14ac:dyDescent="0.55000000000000004">
      <c r="A32" s="46"/>
      <c r="B32" s="12" t="s">
        <v>48</v>
      </c>
      <c r="C32" s="24">
        <v>8000</v>
      </c>
      <c r="N32" s="5">
        <f>SUM(N19:N30)</f>
        <v>0</v>
      </c>
    </row>
    <row r="33" spans="1:14" x14ac:dyDescent="0.55000000000000004">
      <c r="A33" s="47" t="s">
        <v>29</v>
      </c>
      <c r="B33" s="48"/>
      <c r="C33" s="25">
        <v>10000</v>
      </c>
      <c r="K33" t="s">
        <v>50</v>
      </c>
    </row>
    <row r="34" spans="1:14" ht="14.7" thickBot="1" x14ac:dyDescent="0.6">
      <c r="A34" s="49" t="s">
        <v>46</v>
      </c>
      <c r="B34" s="50"/>
      <c r="C34" s="11">
        <v>500</v>
      </c>
      <c r="N34" s="2"/>
    </row>
    <row r="35" spans="1:14" x14ac:dyDescent="0.55000000000000004">
      <c r="N35" s="2"/>
    </row>
    <row r="36" spans="1:14" x14ac:dyDescent="0.55000000000000004">
      <c r="N36" s="2"/>
    </row>
    <row r="37" spans="1:14" x14ac:dyDescent="0.55000000000000004">
      <c r="N37" s="2"/>
    </row>
    <row r="38" spans="1:14" x14ac:dyDescent="0.55000000000000004">
      <c r="N38" s="2"/>
    </row>
    <row r="39" spans="1:14" x14ac:dyDescent="0.55000000000000004">
      <c r="N39" s="2"/>
    </row>
    <row r="40" spans="1:14" x14ac:dyDescent="0.55000000000000004">
      <c r="N40" s="2"/>
    </row>
    <row r="41" spans="1:14" x14ac:dyDescent="0.55000000000000004">
      <c r="N41" s="2"/>
    </row>
    <row r="42" spans="1:14" x14ac:dyDescent="0.55000000000000004">
      <c r="N42" s="2"/>
    </row>
    <row r="43" spans="1:14" x14ac:dyDescent="0.55000000000000004">
      <c r="N43" s="2"/>
    </row>
    <row r="44" spans="1:14" x14ac:dyDescent="0.55000000000000004">
      <c r="N44" s="2"/>
    </row>
    <row r="45" spans="1:14" x14ac:dyDescent="0.55000000000000004">
      <c r="N45" s="2"/>
    </row>
    <row r="46" spans="1:14" x14ac:dyDescent="0.55000000000000004">
      <c r="N46" s="2"/>
    </row>
    <row r="48" spans="1:14" x14ac:dyDescent="0.55000000000000004">
      <c r="N48" s="5"/>
    </row>
    <row r="51" spans="11:14" x14ac:dyDescent="0.55000000000000004">
      <c r="K51" t="s">
        <v>11</v>
      </c>
    </row>
    <row r="53" spans="11:14" x14ac:dyDescent="0.55000000000000004">
      <c r="L53" s="2"/>
      <c r="M53" s="2"/>
      <c r="N53" s="2"/>
    </row>
    <row r="54" spans="11:14" x14ac:dyDescent="0.55000000000000004">
      <c r="L54" s="2"/>
      <c r="M54" s="2"/>
      <c r="N54" s="2"/>
    </row>
    <row r="55" spans="11:14" x14ac:dyDescent="0.55000000000000004">
      <c r="L55" s="2"/>
      <c r="M55" s="2"/>
      <c r="N55" s="2"/>
    </row>
    <row r="56" spans="11:14" x14ac:dyDescent="0.55000000000000004">
      <c r="L56" s="2"/>
      <c r="M56" s="2"/>
      <c r="N56" s="2"/>
    </row>
    <row r="57" spans="11:14" x14ac:dyDescent="0.55000000000000004">
      <c r="L57" s="2"/>
      <c r="M57" s="2"/>
      <c r="N57" s="2"/>
    </row>
    <row r="58" spans="11:14" x14ac:dyDescent="0.55000000000000004">
      <c r="L58" s="2"/>
      <c r="M58" s="2"/>
      <c r="N58" s="2"/>
    </row>
    <row r="59" spans="11:14" x14ac:dyDescent="0.55000000000000004">
      <c r="N59" s="2"/>
    </row>
    <row r="60" spans="11:14" x14ac:dyDescent="0.55000000000000004">
      <c r="N60" s="2"/>
    </row>
    <row r="61" spans="11:14" x14ac:dyDescent="0.55000000000000004">
      <c r="N61" s="2"/>
    </row>
    <row r="62" spans="11:14" x14ac:dyDescent="0.55000000000000004">
      <c r="N62" s="2"/>
    </row>
    <row r="63" spans="11:14" x14ac:dyDescent="0.55000000000000004">
      <c r="N63" s="2"/>
    </row>
    <row r="64" spans="11:14" x14ac:dyDescent="0.55000000000000004">
      <c r="N64" s="2"/>
    </row>
    <row r="65" spans="11:14" x14ac:dyDescent="0.55000000000000004">
      <c r="N65" s="2"/>
    </row>
    <row r="66" spans="11:14" x14ac:dyDescent="0.55000000000000004">
      <c r="N66" s="2"/>
    </row>
    <row r="67" spans="11:14" x14ac:dyDescent="0.55000000000000004">
      <c r="N67" s="2"/>
    </row>
    <row r="68" spans="11:14" x14ac:dyDescent="0.55000000000000004">
      <c r="N68" s="2"/>
    </row>
    <row r="70" spans="11:14" x14ac:dyDescent="0.55000000000000004">
      <c r="N70" s="2"/>
    </row>
    <row r="72" spans="11:14" x14ac:dyDescent="0.55000000000000004">
      <c r="N72" s="5"/>
    </row>
    <row r="73" spans="11:14" x14ac:dyDescent="0.55000000000000004">
      <c r="K73" t="s">
        <v>17</v>
      </c>
    </row>
    <row r="74" spans="11:14" x14ac:dyDescent="0.55000000000000004">
      <c r="N74" s="2"/>
    </row>
    <row r="75" spans="11:14" x14ac:dyDescent="0.55000000000000004">
      <c r="N75" s="2"/>
    </row>
    <row r="76" spans="11:14" x14ac:dyDescent="0.55000000000000004">
      <c r="N76" s="2"/>
    </row>
    <row r="77" spans="11:14" x14ac:dyDescent="0.55000000000000004">
      <c r="N77" s="2"/>
    </row>
    <row r="78" spans="11:14" x14ac:dyDescent="0.55000000000000004">
      <c r="N78" s="2"/>
    </row>
    <row r="79" spans="11:14" x14ac:dyDescent="0.55000000000000004">
      <c r="N79" s="2"/>
    </row>
    <row r="80" spans="11:14" x14ac:dyDescent="0.55000000000000004">
      <c r="N80" s="2"/>
    </row>
    <row r="81" spans="14:26" x14ac:dyDescent="0.55000000000000004">
      <c r="N81" s="2"/>
    </row>
    <row r="82" spans="14:26" x14ac:dyDescent="0.55000000000000004">
      <c r="N82" s="2"/>
    </row>
    <row r="83" spans="14:26" x14ac:dyDescent="0.55000000000000004">
      <c r="N83" s="2"/>
    </row>
    <row r="84" spans="14:26" x14ac:dyDescent="0.55000000000000004">
      <c r="N84" s="2"/>
    </row>
    <row r="85" spans="14:26" x14ac:dyDescent="0.55000000000000004">
      <c r="N85" s="2"/>
    </row>
    <row r="86" spans="14:26" x14ac:dyDescent="0.55000000000000004">
      <c r="N86" s="2"/>
      <c r="Q86" t="s">
        <v>19</v>
      </c>
      <c r="W86" t="s">
        <v>41</v>
      </c>
    </row>
    <row r="87" spans="14:26" x14ac:dyDescent="0.55000000000000004">
      <c r="N87" s="2"/>
    </row>
    <row r="88" spans="14:26" x14ac:dyDescent="0.55000000000000004">
      <c r="N88" s="2"/>
    </row>
    <row r="89" spans="14:26" x14ac:dyDescent="0.55000000000000004">
      <c r="N89" s="2"/>
      <c r="Z89" s="2"/>
    </row>
    <row r="90" spans="14:26" x14ac:dyDescent="0.55000000000000004">
      <c r="N90" s="2"/>
      <c r="O90" s="2"/>
      <c r="Z90" s="2"/>
    </row>
    <row r="91" spans="14:26" x14ac:dyDescent="0.55000000000000004">
      <c r="N91" s="2"/>
      <c r="Z91" s="2"/>
    </row>
    <row r="92" spans="14:26" x14ac:dyDescent="0.55000000000000004">
      <c r="N92" s="2"/>
      <c r="Q92" s="2"/>
      <c r="Z92" s="2"/>
    </row>
    <row r="93" spans="14:26" x14ac:dyDescent="0.55000000000000004">
      <c r="N93" s="2"/>
      <c r="T93" s="2"/>
      <c r="Z93" s="2"/>
    </row>
    <row r="94" spans="14:26" x14ac:dyDescent="0.55000000000000004">
      <c r="N94" s="2"/>
      <c r="T94" s="2"/>
      <c r="Z94" s="2"/>
    </row>
    <row r="95" spans="14:26" x14ac:dyDescent="0.55000000000000004">
      <c r="N95" s="2"/>
      <c r="T95" s="2"/>
      <c r="Z95" s="2"/>
    </row>
    <row r="96" spans="14:26" x14ac:dyDescent="0.55000000000000004">
      <c r="N96" s="2"/>
      <c r="T96" s="2"/>
      <c r="Z96" s="2"/>
    </row>
    <row r="97" spans="14:26" x14ac:dyDescent="0.55000000000000004">
      <c r="N97" s="2"/>
      <c r="T97" s="2"/>
      <c r="Z97" s="2"/>
    </row>
    <row r="98" spans="14:26" x14ac:dyDescent="0.55000000000000004">
      <c r="N98" s="2"/>
      <c r="T98" s="2"/>
      <c r="Z98" s="2"/>
    </row>
    <row r="99" spans="14:26" x14ac:dyDescent="0.55000000000000004">
      <c r="N99" s="2"/>
      <c r="T99" s="2"/>
      <c r="Z99" s="2"/>
    </row>
    <row r="100" spans="14:26" x14ac:dyDescent="0.55000000000000004">
      <c r="N100" s="2"/>
      <c r="T100" s="2"/>
      <c r="Z100" s="2"/>
    </row>
    <row r="101" spans="14:26" x14ac:dyDescent="0.55000000000000004">
      <c r="N101" s="2"/>
      <c r="T101" s="2"/>
      <c r="Z101" s="2"/>
    </row>
    <row r="102" spans="14:26" x14ac:dyDescent="0.55000000000000004">
      <c r="N102" s="2"/>
      <c r="T102" s="2"/>
      <c r="Z102" s="2"/>
    </row>
    <row r="103" spans="14:26" x14ac:dyDescent="0.55000000000000004">
      <c r="N103" s="2"/>
      <c r="T103" s="2"/>
      <c r="Z103" s="2"/>
    </row>
    <row r="104" spans="14:26" x14ac:dyDescent="0.55000000000000004">
      <c r="N104" s="2"/>
      <c r="T104" s="2"/>
      <c r="Z104" s="2"/>
    </row>
    <row r="105" spans="14:26" x14ac:dyDescent="0.55000000000000004">
      <c r="N105" s="2"/>
      <c r="T105" s="2"/>
      <c r="Z105" s="2"/>
    </row>
    <row r="106" spans="14:26" x14ac:dyDescent="0.55000000000000004">
      <c r="N106" s="2"/>
      <c r="T106" s="5"/>
      <c r="Z106" s="2"/>
    </row>
    <row r="107" spans="14:26" x14ac:dyDescent="0.55000000000000004">
      <c r="N107" s="2"/>
      <c r="Z107" s="2"/>
    </row>
    <row r="108" spans="14:26" x14ac:dyDescent="0.55000000000000004">
      <c r="N108" s="2"/>
      <c r="Q108" t="s">
        <v>44</v>
      </c>
      <c r="Z108" s="2"/>
    </row>
    <row r="109" spans="14:26" x14ac:dyDescent="0.55000000000000004">
      <c r="Z109" s="2"/>
    </row>
    <row r="110" spans="14:26" x14ac:dyDescent="0.55000000000000004">
      <c r="N110" s="2"/>
      <c r="Q110" s="2"/>
      <c r="Z110" s="2"/>
    </row>
    <row r="111" spans="14:26" x14ac:dyDescent="0.55000000000000004">
      <c r="T111" s="2"/>
      <c r="Z111" s="2"/>
    </row>
    <row r="112" spans="14:26" x14ac:dyDescent="0.55000000000000004">
      <c r="N112" s="5"/>
      <c r="T112" s="2"/>
      <c r="Z112" s="2"/>
    </row>
    <row r="113" spans="20:26" x14ac:dyDescent="0.55000000000000004">
      <c r="T113" s="2"/>
      <c r="Z113" s="2"/>
    </row>
    <row r="114" spans="20:26" x14ac:dyDescent="0.55000000000000004">
      <c r="T114" s="2"/>
      <c r="Z114" s="2"/>
    </row>
    <row r="115" spans="20:26" x14ac:dyDescent="0.55000000000000004">
      <c r="T115" s="2"/>
      <c r="Z115" s="2"/>
    </row>
    <row r="116" spans="20:26" x14ac:dyDescent="0.55000000000000004">
      <c r="T116" s="2"/>
      <c r="Z116" s="2"/>
    </row>
    <row r="117" spans="20:26" x14ac:dyDescent="0.55000000000000004">
      <c r="T117" s="2"/>
      <c r="Z117" s="2"/>
    </row>
    <row r="118" spans="20:26" x14ac:dyDescent="0.55000000000000004">
      <c r="T118" s="2"/>
      <c r="Z118" s="2"/>
    </row>
    <row r="119" spans="20:26" x14ac:dyDescent="0.55000000000000004">
      <c r="T119" s="2"/>
      <c r="Z119" s="2"/>
    </row>
    <row r="120" spans="20:26" x14ac:dyDescent="0.55000000000000004">
      <c r="T120" s="2"/>
      <c r="Z120" s="2"/>
    </row>
    <row r="121" spans="20:26" x14ac:dyDescent="0.55000000000000004">
      <c r="T121" s="2"/>
      <c r="Z121" s="2"/>
    </row>
    <row r="122" spans="20:26" x14ac:dyDescent="0.55000000000000004">
      <c r="T122" s="2"/>
      <c r="Z122" s="2"/>
    </row>
    <row r="123" spans="20:26" x14ac:dyDescent="0.55000000000000004">
      <c r="T123" s="2"/>
      <c r="Z123" s="2"/>
    </row>
    <row r="124" spans="20:26" x14ac:dyDescent="0.55000000000000004">
      <c r="T124" s="2"/>
      <c r="Z124" s="2"/>
    </row>
    <row r="125" spans="20:26" x14ac:dyDescent="0.55000000000000004">
      <c r="T125" s="2"/>
      <c r="Z125" s="2"/>
    </row>
    <row r="126" spans="20:26" x14ac:dyDescent="0.55000000000000004">
      <c r="T126" s="2"/>
      <c r="Z126" s="2"/>
    </row>
    <row r="127" spans="20:26" x14ac:dyDescent="0.55000000000000004">
      <c r="T127" s="2"/>
      <c r="Z127" s="2"/>
    </row>
    <row r="128" spans="20:26" x14ac:dyDescent="0.55000000000000004">
      <c r="T128" s="2"/>
      <c r="Z128" s="2"/>
    </row>
    <row r="129" spans="20:26" x14ac:dyDescent="0.55000000000000004">
      <c r="T129" s="2"/>
      <c r="Z129" s="2"/>
    </row>
    <row r="130" spans="20:26" x14ac:dyDescent="0.55000000000000004">
      <c r="T130" s="2"/>
      <c r="Z130" s="2"/>
    </row>
    <row r="131" spans="20:26" x14ac:dyDescent="0.55000000000000004">
      <c r="T131" s="5"/>
      <c r="Z131" s="2"/>
    </row>
    <row r="132" spans="20:26" x14ac:dyDescent="0.55000000000000004">
      <c r="Z132" s="2"/>
    </row>
    <row r="133" spans="20:26" x14ac:dyDescent="0.55000000000000004">
      <c r="Z133" s="2"/>
    </row>
    <row r="134" spans="20:26" x14ac:dyDescent="0.55000000000000004">
      <c r="Z134" s="2"/>
    </row>
    <row r="135" spans="20:26" x14ac:dyDescent="0.55000000000000004">
      <c r="Z135" s="2"/>
    </row>
    <row r="136" spans="20:26" x14ac:dyDescent="0.55000000000000004">
      <c r="Z136" s="2"/>
    </row>
    <row r="137" spans="20:26" x14ac:dyDescent="0.55000000000000004">
      <c r="Z137" s="2"/>
    </row>
    <row r="138" spans="20:26" x14ac:dyDescent="0.55000000000000004">
      <c r="Z138" s="2"/>
    </row>
    <row r="139" spans="20:26" x14ac:dyDescent="0.55000000000000004">
      <c r="Z139" s="2"/>
    </row>
    <row r="140" spans="20:26" x14ac:dyDescent="0.55000000000000004">
      <c r="Z140" s="2"/>
    </row>
    <row r="141" spans="20:26" x14ac:dyDescent="0.55000000000000004">
      <c r="Z141" s="2"/>
    </row>
    <row r="142" spans="20:26" x14ac:dyDescent="0.55000000000000004">
      <c r="Z142" s="2"/>
    </row>
    <row r="143" spans="20:26" x14ac:dyDescent="0.55000000000000004">
      <c r="Z143" s="2"/>
    </row>
    <row r="144" spans="20:26" x14ac:dyDescent="0.55000000000000004">
      <c r="Z144" s="2"/>
    </row>
    <row r="145" spans="26:26" x14ac:dyDescent="0.55000000000000004">
      <c r="Z145" s="2"/>
    </row>
    <row r="146" spans="26:26" x14ac:dyDescent="0.55000000000000004">
      <c r="Z146" s="2"/>
    </row>
  </sheetData>
  <mergeCells count="10">
    <mergeCell ref="A21:B21"/>
    <mergeCell ref="A22:B22"/>
    <mergeCell ref="A23:A24"/>
    <mergeCell ref="A25:B25"/>
    <mergeCell ref="A26:B26"/>
    <mergeCell ref="A29:B29"/>
    <mergeCell ref="A30:B30"/>
    <mergeCell ref="A31:A32"/>
    <mergeCell ref="A33:B33"/>
    <mergeCell ref="A34:B3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workbookViewId="0">
      <selection activeCell="U27" sqref="U27"/>
    </sheetView>
  </sheetViews>
  <sheetFormatPr defaultColWidth="11.41796875" defaultRowHeight="14.4" x14ac:dyDescent="0.55000000000000004"/>
  <cols>
    <col min="2" max="2" width="15.89453125" bestFit="1" customWidth="1"/>
    <col min="3" max="3" width="17.89453125" bestFit="1" customWidth="1"/>
  </cols>
  <sheetData>
    <row r="1" spans="1:8" ht="14.7" thickBot="1" x14ac:dyDescent="0.6"/>
    <row r="2" spans="1:8" ht="14.7" thickBot="1" x14ac:dyDescent="0.6">
      <c r="A2" s="15" t="s">
        <v>30</v>
      </c>
      <c r="B2" s="14" t="s">
        <v>33</v>
      </c>
      <c r="C2" s="18" t="s">
        <v>34</v>
      </c>
      <c r="E2" s="39" t="s">
        <v>30</v>
      </c>
      <c r="F2" s="37" t="s">
        <v>38</v>
      </c>
      <c r="G2" s="38" t="s">
        <v>37</v>
      </c>
      <c r="H2" s="4" t="s">
        <v>43</v>
      </c>
    </row>
    <row r="3" spans="1:8" x14ac:dyDescent="0.55000000000000004">
      <c r="A3" s="31">
        <v>1</v>
      </c>
      <c r="B3" s="32">
        <v>0</v>
      </c>
      <c r="C3" s="33">
        <v>0</v>
      </c>
      <c r="D3">
        <v>1</v>
      </c>
      <c r="E3" s="34">
        <v>11</v>
      </c>
      <c r="F3" s="26">
        <f>CHOOSE($E3,B$3,B$4,B$5,B$6,B$7,#REF!,#REF!,#REF!,#REF!,#REF!,B$8,B$9,B$10,B$11,B$12,B$13,B$14,B$15,B$16,B$17,B$18,B$19,B$20,B$21,B$22)</f>
        <v>88</v>
      </c>
      <c r="G3" s="27">
        <f>CHOOSE($E3,C$3,C$4,C$5,C$6,C$7,#REF!,#REF!,#REF!,#REF!,#REF!,C$8,C$9,C$10,C$11,C$12,C$13,C$14,C$15,C$16,C$17,C$18,C$19,C$20,C$21,C$22)</f>
        <v>0</v>
      </c>
    </row>
    <row r="4" spans="1:8" x14ac:dyDescent="0.55000000000000004">
      <c r="A4" s="16">
        <v>2</v>
      </c>
      <c r="B4">
        <v>10</v>
      </c>
      <c r="C4" s="19">
        <v>0</v>
      </c>
      <c r="D4">
        <v>1</v>
      </c>
      <c r="E4" s="35">
        <v>12</v>
      </c>
      <c r="F4">
        <f>CHOOSE($E4,B$3,B$4,B$5,B$6,B$7,#REF!,#REF!,#REF!,#REF!,#REF!,B$8,B$9,B$10,B$11,B$12,B$13,B$14,B$15,B$16,B$17,B$18,B$19,B$20,B$21,B$22)</f>
        <v>98</v>
      </c>
      <c r="G4" s="28">
        <f>CHOOSE($E4,C$3,C$4,C$5,C$6,C$7,#REF!,#REF!,#REF!,#REF!,#REF!,C$8,C$9,C$10,C$11,C$12,C$13,C$14,C$15,C$16,C$17,C$18,C$19,C$20,C$21,C$22)</f>
        <v>0</v>
      </c>
    </row>
    <row r="5" spans="1:8" x14ac:dyDescent="0.55000000000000004">
      <c r="A5" s="16">
        <v>3</v>
      </c>
      <c r="B5">
        <v>10</v>
      </c>
      <c r="C5" s="19">
        <v>10</v>
      </c>
      <c r="D5">
        <v>1</v>
      </c>
      <c r="E5" s="35">
        <v>13</v>
      </c>
      <c r="F5">
        <f>CHOOSE($E5,B$3,B$4,B$5,B$6,B$7,#REF!,#REF!,#REF!,#REF!,#REF!,B$8,B$9,B$10,B$11,B$12,B$13,B$14,B$15,B$16,B$17,B$18,B$19,B$20,B$21,B$22)</f>
        <v>98</v>
      </c>
      <c r="G5" s="28">
        <f>CHOOSE($E5,C$3,C$4,C$5,C$6,C$7,#REF!,#REF!,#REF!,#REF!,#REF!,C$8,C$9,C$10,C$11,C$12,C$13,C$14,C$15,C$16,C$17,C$18,C$19,C$20,C$21,C$22)</f>
        <v>10</v>
      </c>
    </row>
    <row r="6" spans="1:8" x14ac:dyDescent="0.55000000000000004">
      <c r="A6" s="16">
        <v>4</v>
      </c>
      <c r="B6">
        <v>10</v>
      </c>
      <c r="C6" s="19">
        <v>-10</v>
      </c>
      <c r="D6">
        <v>1</v>
      </c>
      <c r="E6" s="35">
        <v>19</v>
      </c>
      <c r="F6">
        <f>CHOOSE($E6,B$3,B$4,B$5,B$6,B$7,#REF!,#REF!,#REF!,#REF!,#REF!,B$8,B$9,B$10,B$11,B$12,B$13,B$14,B$15,B$16,B$17,B$18,B$19,B$20,B$21,B$22)</f>
        <v>123</v>
      </c>
      <c r="G6" s="28">
        <f>CHOOSE($E6,C$3,C$4,C$5,C$6,C$7,#REF!,#REF!,#REF!,#REF!,#REF!,C$8,C$9,C$10,C$11,C$12,C$13,C$14,C$15,C$16,C$17,C$18,C$19,C$20,C$21,C$22)</f>
        <v>-9</v>
      </c>
    </row>
    <row r="7" spans="1:8" x14ac:dyDescent="0.55000000000000004">
      <c r="A7" s="16">
        <v>5</v>
      </c>
      <c r="B7">
        <v>35</v>
      </c>
      <c r="C7" s="19">
        <v>-22</v>
      </c>
      <c r="D7">
        <v>1</v>
      </c>
      <c r="E7" s="35"/>
      <c r="G7" s="28"/>
    </row>
    <row r="8" spans="1:8" x14ac:dyDescent="0.55000000000000004">
      <c r="A8" s="16">
        <v>11</v>
      </c>
      <c r="B8">
        <v>88</v>
      </c>
      <c r="C8" s="19">
        <v>0</v>
      </c>
      <c r="E8" s="36"/>
      <c r="F8" s="29"/>
      <c r="G8" s="30"/>
    </row>
    <row r="9" spans="1:8" x14ac:dyDescent="0.55000000000000004">
      <c r="A9" s="16">
        <v>12</v>
      </c>
      <c r="B9">
        <v>98</v>
      </c>
      <c r="C9" s="19">
        <v>0</v>
      </c>
      <c r="E9" s="34"/>
      <c r="G9" s="28"/>
    </row>
    <row r="10" spans="1:8" x14ac:dyDescent="0.55000000000000004">
      <c r="A10" s="16">
        <v>13</v>
      </c>
      <c r="B10">
        <v>98</v>
      </c>
      <c r="C10" s="19">
        <v>10</v>
      </c>
      <c r="E10" s="35"/>
      <c r="G10" s="28"/>
    </row>
    <row r="11" spans="1:8" x14ac:dyDescent="0.55000000000000004">
      <c r="A11" s="16">
        <v>14</v>
      </c>
      <c r="B11">
        <v>98</v>
      </c>
      <c r="C11" s="19">
        <v>-10</v>
      </c>
      <c r="E11" s="35"/>
      <c r="G11" s="28"/>
    </row>
    <row r="12" spans="1:8" x14ac:dyDescent="0.55000000000000004">
      <c r="A12" s="16">
        <v>15</v>
      </c>
      <c r="B12">
        <v>78</v>
      </c>
      <c r="C12" s="19">
        <v>10</v>
      </c>
      <c r="E12" s="35"/>
      <c r="G12" s="28"/>
    </row>
    <row r="13" spans="1:8" x14ac:dyDescent="0.55000000000000004">
      <c r="A13" s="16">
        <v>16</v>
      </c>
      <c r="B13">
        <v>78</v>
      </c>
      <c r="C13" s="19">
        <v>-10</v>
      </c>
      <c r="D13">
        <v>1</v>
      </c>
      <c r="E13" s="35"/>
      <c r="G13" s="28"/>
    </row>
    <row r="14" spans="1:8" x14ac:dyDescent="0.55000000000000004">
      <c r="A14" s="16">
        <v>17</v>
      </c>
      <c r="B14">
        <v>58</v>
      </c>
      <c r="C14" s="19">
        <v>0</v>
      </c>
      <c r="D14">
        <v>1</v>
      </c>
      <c r="E14" s="35"/>
      <c r="G14" s="28"/>
    </row>
    <row r="15" spans="1:8" x14ac:dyDescent="0.55000000000000004">
      <c r="A15" s="16">
        <v>18</v>
      </c>
      <c r="B15">
        <v>60</v>
      </c>
      <c r="C15" s="19">
        <v>-32</v>
      </c>
      <c r="D15">
        <v>1</v>
      </c>
      <c r="E15" s="35"/>
      <c r="G15" s="28"/>
    </row>
    <row r="16" spans="1:8" x14ac:dyDescent="0.55000000000000004">
      <c r="A16" s="16">
        <v>19</v>
      </c>
      <c r="B16">
        <v>123</v>
      </c>
      <c r="C16" s="19">
        <v>-9</v>
      </c>
      <c r="D16">
        <v>1</v>
      </c>
      <c r="E16" s="35"/>
      <c r="G16" s="28"/>
    </row>
    <row r="17" spans="1:7" x14ac:dyDescent="0.55000000000000004">
      <c r="A17" s="16">
        <v>20</v>
      </c>
      <c r="C17" s="19"/>
      <c r="D17">
        <v>1</v>
      </c>
      <c r="E17" s="36"/>
      <c r="F17" s="29"/>
      <c r="G17" s="30"/>
    </row>
    <row r="18" spans="1:7" x14ac:dyDescent="0.55000000000000004">
      <c r="A18" s="16">
        <v>21</v>
      </c>
      <c r="B18">
        <v>176</v>
      </c>
      <c r="C18" s="19">
        <v>0</v>
      </c>
      <c r="D18">
        <v>1</v>
      </c>
    </row>
    <row r="19" spans="1:7" x14ac:dyDescent="0.55000000000000004">
      <c r="A19" s="16">
        <v>22</v>
      </c>
      <c r="B19">
        <v>166</v>
      </c>
      <c r="C19" s="19">
        <v>10</v>
      </c>
      <c r="D19">
        <v>1</v>
      </c>
      <c r="F19" s="29"/>
      <c r="G19" s="29"/>
    </row>
    <row r="20" spans="1:7" x14ac:dyDescent="0.55000000000000004">
      <c r="A20" s="16">
        <v>23</v>
      </c>
      <c r="B20">
        <v>166</v>
      </c>
      <c r="C20" s="19">
        <v>-10</v>
      </c>
      <c r="D20">
        <v>1</v>
      </c>
      <c r="E20" s="34">
        <v>11</v>
      </c>
      <c r="F20">
        <f>CHOOSE($E20,B$3,B$4,B$5,B$6,B$7,#REF!,#REF!,#REF!,#REF!,#REF!,B$8,B$9,B$10,B$11,B$12,B$13,B$14,B$15,B$16,B$17,B$18,B$19,B$20,B$21,B$22)</f>
        <v>88</v>
      </c>
      <c r="G20" s="28">
        <f>CHOOSE($E20,C$3,C$4,C$5,C$6,C$7,#REF!,#REF!,#REF!,#REF!,#REF!,C$8,C$9,C$10,C$11,C$12,C$13,C$14,C$15,C$16,C$17,C$18,C$19,C$20,C$21,C$22)</f>
        <v>0</v>
      </c>
    </row>
    <row r="21" spans="1:7" x14ac:dyDescent="0.55000000000000004">
      <c r="A21" s="16">
        <v>24</v>
      </c>
      <c r="B21">
        <v>157</v>
      </c>
      <c r="C21" s="19">
        <v>0</v>
      </c>
      <c r="D21">
        <v>1</v>
      </c>
      <c r="E21" s="35">
        <v>12</v>
      </c>
      <c r="F21">
        <f>CHOOSE($E21,B$3,B$4,B$5,B$6,B$7,#REF!,#REF!,#REF!,#REF!,#REF!,B$8,B$9,B$10,B$11,B$12,B$13,B$14,B$15,B$16,B$17,B$18,B$19,B$20,B$21,B$22)</f>
        <v>98</v>
      </c>
      <c r="G21" s="28">
        <f>CHOOSE($E21,C$3,C$4,C$5,C$6,C$7,#REF!,#REF!,#REF!,#REF!,#REF!,C$8,C$9,C$10,C$11,C$12,C$13,C$14,C$15,C$16,C$17,C$18,C$19,C$20,C$21,C$22)</f>
        <v>0</v>
      </c>
    </row>
    <row r="22" spans="1:7" ht="14.7" thickBot="1" x14ac:dyDescent="0.6">
      <c r="A22" s="17">
        <v>25</v>
      </c>
      <c r="B22" s="13">
        <v>137</v>
      </c>
      <c r="C22" s="20">
        <v>29</v>
      </c>
      <c r="E22" s="35">
        <v>13</v>
      </c>
      <c r="F22">
        <f>CHOOSE($E22,B$3,B$4,B$5,B$6,B$7,#REF!,#REF!,#REF!,#REF!,#REF!,B$8,B$9,B$10,B$11,B$12,B$13,B$14,B$15,B$16,B$17,B$18,B$19,B$20,B$21,B$22)</f>
        <v>98</v>
      </c>
      <c r="G22" s="28">
        <f>CHOOSE($E22,C$3,C$4,C$5,C$6,C$7,#REF!,#REF!,#REF!,#REF!,#REF!,C$8,C$9,C$10,C$11,C$12,C$13,C$14,C$15,C$16,C$17,C$18,C$19,C$20,C$21,C$22)</f>
        <v>10</v>
      </c>
    </row>
    <row r="23" spans="1:7" x14ac:dyDescent="0.55000000000000004">
      <c r="D23">
        <v>1</v>
      </c>
      <c r="E23" s="35"/>
      <c r="G23" s="28"/>
    </row>
    <row r="24" spans="1:7" x14ac:dyDescent="0.55000000000000004">
      <c r="D24">
        <v>1</v>
      </c>
      <c r="E24" s="35"/>
      <c r="G24" s="28"/>
    </row>
    <row r="25" spans="1:7" x14ac:dyDescent="0.55000000000000004">
      <c r="D25">
        <v>1</v>
      </c>
      <c r="E25" s="36">
        <v>21</v>
      </c>
      <c r="F25" s="29">
        <f>CHOOSE($E25,B$3,B$4,B$5,B$6,B$7,#REF!,#REF!,#REF!,#REF!,#REF!,B$8,B$9,B$10,B$11,B$12,B$13,B$14,B$15,B$16,B$17,B$18,B$19,B$20,B$21,B$22)</f>
        <v>176</v>
      </c>
      <c r="G25" s="30">
        <f>CHOOSE($E25,C$3,C$4,C$5,C$6,C$7,#REF!,#REF!,#REF!,#REF!,#REF!,C$8,C$9,C$10,C$11,C$12,C$13,C$14,C$15,C$16,C$17,C$18,C$19,C$20,C$21,C$22)</f>
        <v>0</v>
      </c>
    </row>
    <row r="26" spans="1:7" x14ac:dyDescent="0.55000000000000004">
      <c r="D26">
        <v>1</v>
      </c>
      <c r="E26" s="34">
        <v>11</v>
      </c>
      <c r="F26" s="26">
        <f>CHOOSE($E26,B$3,B$4,B$5,B$6,B$7,#REF!,#REF!,#REF!,#REF!,#REF!,B$8,B$9,B$10,B$11,B$12,B$13,B$14,B$15,B$16,B$17,B$18,B$19,B$20,B$21,B$22)</f>
        <v>88</v>
      </c>
      <c r="G26" s="27">
        <f>CHOOSE($E26,C$3,C$4,C$5,C$6,C$7,#REF!,#REF!,#REF!,#REF!,#REF!,C$8,C$9,C$10,C$11,C$12,C$13,C$14,C$15,C$16,C$17,C$18,C$19,C$20,C$21,C$22)</f>
        <v>0</v>
      </c>
    </row>
    <row r="27" spans="1:7" x14ac:dyDescent="0.55000000000000004">
      <c r="D27">
        <v>1</v>
      </c>
      <c r="E27" s="35">
        <v>14</v>
      </c>
      <c r="F27">
        <f>CHOOSE($E27,B$3,B$4,B$5,B$6,B$7,#REF!,#REF!,#REF!,#REF!,#REF!,B$8,B$9,B$10,B$11,B$12,B$13,B$14,B$15,B$16,B$17,B$18,B$19,B$20,B$21,B$22)</f>
        <v>98</v>
      </c>
      <c r="G27" s="28">
        <f>CHOOSE($E27,C$3,C$4,C$5,C$6,C$7,#REF!,#REF!,#REF!,#REF!,#REF!,C$8,C$9,C$10,C$11,C$12,C$13,C$14,C$15,C$16,C$17,C$18,C$19,C$20,C$21,C$22)</f>
        <v>-10</v>
      </c>
    </row>
    <row r="28" spans="1:7" x14ac:dyDescent="0.55000000000000004">
      <c r="E28" s="35"/>
      <c r="G28" s="28"/>
    </row>
    <row r="29" spans="1:7" x14ac:dyDescent="0.55000000000000004">
      <c r="E29" s="35"/>
      <c r="G29" s="28"/>
    </row>
    <row r="30" spans="1:7" x14ac:dyDescent="0.55000000000000004">
      <c r="E30" s="35"/>
      <c r="G30" s="28"/>
    </row>
    <row r="31" spans="1:7" x14ac:dyDescent="0.55000000000000004">
      <c r="E31" s="35"/>
      <c r="G31" s="28"/>
    </row>
    <row r="32" spans="1:7" x14ac:dyDescent="0.55000000000000004">
      <c r="E32" s="35"/>
      <c r="G32" s="28"/>
    </row>
    <row r="33" spans="5:7" x14ac:dyDescent="0.55000000000000004">
      <c r="E33" s="36"/>
      <c r="F33" s="29"/>
      <c r="G33" s="3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swiss agglo</vt:lpstr>
      <vt:lpstr>Tracé Core</vt:lpstr>
      <vt:lpstr>Metro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susanne.cotting</dc:creator>
  <cp:lastModifiedBy>Robadey Jacques</cp:lastModifiedBy>
  <cp:lastPrinted>2015-02-19T17:13:22Z</cp:lastPrinted>
  <dcterms:created xsi:type="dcterms:W3CDTF">2015-02-06T12:06:35Z</dcterms:created>
  <dcterms:modified xsi:type="dcterms:W3CDTF">2025-09-22T12:33:44Z</dcterms:modified>
</cp:coreProperties>
</file>