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compta\"/>
    </mc:Choice>
  </mc:AlternateContent>
  <xr:revisionPtr revIDLastSave="0" documentId="13_ncr:1_{FF5A7EE8-7D5A-4203-BEE2-CCE5C7CB0F8D}" xr6:coauthVersionLast="47" xr6:coauthVersionMax="47" xr10:uidLastSave="{00000000-0000-0000-0000-000000000000}"/>
  <bookViews>
    <workbookView xWindow="-120" yWindow="-120" windowWidth="29040" windowHeight="15840" xr2:uid="{7383C05A-780F-1941-B78E-DA953DC5AEFB}"/>
  </bookViews>
  <sheets>
    <sheet name="Ex 1 du Cours Mme et Mr Zzz" sheetId="2" r:id="rId1"/>
    <sheet name="Ex 2 Cours Entreprise Peinture" sheetId="3" r:id="rId2"/>
    <sheet name="Exemple Bilan création entrepr" sheetId="5" r:id="rId3"/>
    <sheet name="Ex 3 Cours Entreprise Agricole" sheetId="4" r:id="rId4"/>
    <sheet name="Exercice 1" sheetId="6" r:id="rId5"/>
    <sheet name="Exercice 2" sheetId="7" r:id="rId6"/>
    <sheet name="Exercice 3" sheetId="8" r:id="rId7"/>
    <sheet name="Exercice supplémentaire" sheetId="9" r:id="rId8"/>
    <sheet name="Exercice 5" sheetId="10" r:id="rId9"/>
    <sheet name="Exercice 6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0" l="1"/>
  <c r="L17" i="11"/>
  <c r="L12" i="11"/>
  <c r="L7" i="11"/>
  <c r="I8" i="11"/>
  <c r="H16" i="10"/>
  <c r="H10" i="10"/>
  <c r="E7" i="10"/>
  <c r="E19" i="10"/>
  <c r="E15" i="9"/>
  <c r="E17" i="9" s="1"/>
  <c r="K9" i="9"/>
  <c r="K15" i="9"/>
  <c r="H15" i="9"/>
  <c r="H9" i="9"/>
  <c r="H17" i="9" s="1"/>
  <c r="K12" i="7"/>
  <c r="K13" i="7"/>
  <c r="K22" i="7" s="1"/>
  <c r="K24" i="7" s="1"/>
  <c r="K27" i="7" s="1"/>
  <c r="K15" i="7"/>
  <c r="K16" i="7"/>
  <c r="K17" i="7"/>
  <c r="K9" i="7"/>
  <c r="B18" i="4"/>
  <c r="B9" i="4"/>
  <c r="D18" i="4"/>
  <c r="H13" i="3"/>
  <c r="B21" i="3"/>
  <c r="F15" i="3"/>
  <c r="F14" i="3"/>
  <c r="F13" i="3"/>
  <c r="F12" i="3"/>
  <c r="F17" i="3" s="1"/>
  <c r="F6" i="3"/>
  <c r="F8" i="3" s="1"/>
  <c r="F5" i="3"/>
  <c r="H14" i="3"/>
  <c r="H12" i="3"/>
  <c r="B11" i="3"/>
  <c r="F22" i="2"/>
  <c r="H7" i="2" s="1"/>
  <c r="H22" i="2" s="1"/>
  <c r="H20" i="2"/>
  <c r="H17" i="2"/>
  <c r="H15" i="2"/>
  <c r="H16" i="2"/>
  <c r="H14" i="2"/>
  <c r="F17" i="2"/>
  <c r="F16" i="2"/>
  <c r="F15" i="2"/>
  <c r="F14" i="2"/>
  <c r="F7" i="2"/>
  <c r="F11" i="2" s="1"/>
  <c r="B11" i="2"/>
  <c r="B25" i="2" s="1"/>
  <c r="B27" i="2" s="1"/>
  <c r="B23" i="2"/>
  <c r="L19" i="11" l="1"/>
  <c r="H18" i="10"/>
  <c r="E21" i="10"/>
  <c r="K8" i="10" s="1"/>
  <c r="K9" i="10" s="1"/>
  <c r="K17" i="9"/>
  <c r="B20" i="4"/>
  <c r="D5" i="4" s="1"/>
  <c r="D20" i="4" s="1"/>
  <c r="H17" i="3"/>
  <c r="H5" i="3" s="1"/>
  <c r="F21" i="3"/>
  <c r="B23" i="3"/>
  <c r="B26" i="3" s="1"/>
  <c r="F20" i="2"/>
  <c r="H21" i="3" l="1"/>
  <c r="K18" i="10"/>
</calcChain>
</file>

<file path=xl/sharedStrings.xml><?xml version="1.0" encoding="utf-8"?>
<sst xmlns="http://schemas.openxmlformats.org/spreadsheetml/2006/main" count="409" uniqueCount="314">
  <si>
    <t>Actif</t>
  </si>
  <si>
    <t>Solde en caisse</t>
  </si>
  <si>
    <t>Passif</t>
  </si>
  <si>
    <t>Fortune nette</t>
  </si>
  <si>
    <t>Entreprise de peinture</t>
  </si>
  <si>
    <t>Veaux engraissé</t>
  </si>
  <si>
    <t>Actif circulant</t>
  </si>
  <si>
    <t>Vache laitière</t>
  </si>
  <si>
    <t>Actif immobilisé</t>
  </si>
  <si>
    <t>C'est une machine qui produit du lait</t>
  </si>
  <si>
    <t>Actifs circulants</t>
  </si>
  <si>
    <t>Capitaux propres</t>
  </si>
  <si>
    <t>Actifs immobilisés</t>
  </si>
  <si>
    <t>Capitaux étrangers</t>
  </si>
  <si>
    <t>Caisse</t>
  </si>
  <si>
    <t>Ferme</t>
  </si>
  <si>
    <t>Mobilier</t>
  </si>
  <si>
    <t>Poste</t>
  </si>
  <si>
    <t>Hypothèque</t>
  </si>
  <si>
    <t>Stock de fourrage</t>
  </si>
  <si>
    <t>Emprunt UBS</t>
  </si>
  <si>
    <t>Dettes fournisseurs</t>
  </si>
  <si>
    <t>Total actif</t>
  </si>
  <si>
    <t>Total passif</t>
  </si>
  <si>
    <t xml:space="preserve">Argent liquide </t>
  </si>
  <si>
    <t>Solde sur Compte Epargne UBS</t>
  </si>
  <si>
    <t>Fortune nette du couple Mr et Mme ZZZ</t>
  </si>
  <si>
    <t>Prêt d'argent à un ami</t>
  </si>
  <si>
    <t>Valeur du mobilier</t>
  </si>
  <si>
    <t>Valeur des appareils divers</t>
  </si>
  <si>
    <t>Valeurs véhicule</t>
  </si>
  <si>
    <t>Valeur Appartement</t>
  </si>
  <si>
    <t>Facture à payer</t>
  </si>
  <si>
    <t>Décompte d'impot non encore réglé</t>
  </si>
  <si>
    <t xml:space="preserve">Solde Mensualités crédit sur véhicule </t>
  </si>
  <si>
    <t>Solde Hypothèque</t>
  </si>
  <si>
    <t>Total des Actifs</t>
  </si>
  <si>
    <t>Total des Dettes</t>
  </si>
  <si>
    <t>PASSIF</t>
  </si>
  <si>
    <t>Fortune nette (actif - dettes)</t>
  </si>
  <si>
    <t>TOTAL PASSIF (Total des dettes + la fortune nette)</t>
  </si>
  <si>
    <t>Argent liquide</t>
  </si>
  <si>
    <t>Créances ami</t>
  </si>
  <si>
    <t>Total actifs circulants</t>
  </si>
  <si>
    <t>Appartement</t>
  </si>
  <si>
    <t>Véhicule</t>
  </si>
  <si>
    <t>Appareil divers</t>
  </si>
  <si>
    <t>Dettes impot</t>
  </si>
  <si>
    <t>Emprunt voiture</t>
  </si>
  <si>
    <t>Dettes diverses</t>
  </si>
  <si>
    <t>Total actifs immobilisés</t>
  </si>
  <si>
    <t>Total des capitaux étrangers</t>
  </si>
  <si>
    <t>solde Compte Courant BCJ</t>
  </si>
  <si>
    <t>Facture à encaisser</t>
  </si>
  <si>
    <t>valeur machine</t>
  </si>
  <si>
    <t>valeur véhicule</t>
  </si>
  <si>
    <t>valeur ordinateur</t>
  </si>
  <si>
    <t>valeur outillage</t>
  </si>
  <si>
    <t>Emprunt à un parent</t>
  </si>
  <si>
    <t>Emprunt BCJ</t>
  </si>
  <si>
    <t>Total des actifs</t>
  </si>
  <si>
    <t>Total du passif</t>
  </si>
  <si>
    <t>Dettes</t>
  </si>
  <si>
    <t>Total des dettes</t>
  </si>
  <si>
    <t>Total de la fortune nette</t>
  </si>
  <si>
    <t>Créances</t>
  </si>
  <si>
    <t>capitaux propres</t>
  </si>
  <si>
    <t>Emprunt et  dettes bancaires</t>
  </si>
  <si>
    <t>Créance</t>
  </si>
  <si>
    <t xml:space="preserve">Machine </t>
  </si>
  <si>
    <t xml:space="preserve">Véhicule </t>
  </si>
  <si>
    <t>Ordinateur</t>
  </si>
  <si>
    <t>Outillage</t>
  </si>
  <si>
    <t>Dettes au Crédit Suisse</t>
  </si>
  <si>
    <t>Un indépendant utilise ses économies personnelles de CHF 50'000.- pour créer son entreprise. Les CHF 50'000.- qu’il investit représenteront sa fortune dans l’entreprise. Ces 50'000.- ne suffisent malheureusement pas pour tous les actifs dont il aura besoin qui seront : de l’argent en réserve dans la caisse 2'000.-, un stock de départ de matières pour 20'000.-, un véhicule d’une valeur de 33'000.-, de l’outillage pour 8'000.- et une machine de 22'000.-. Il emprunte donc CHF 35'000.- à la Banque cantonale du Jura.</t>
  </si>
  <si>
    <t>Fortune nette (capital)</t>
  </si>
  <si>
    <t>50'000.-</t>
  </si>
  <si>
    <t>2'000.-</t>
  </si>
  <si>
    <t>Stock matière</t>
  </si>
  <si>
    <t>20'000.-</t>
  </si>
  <si>
    <t>Emprunt</t>
  </si>
  <si>
    <t>35'000.-</t>
  </si>
  <si>
    <t>33'000.-</t>
  </si>
  <si>
    <t>8'000.-</t>
  </si>
  <si>
    <t>Machine</t>
  </si>
  <si>
    <t>22'000.-</t>
  </si>
  <si>
    <t>Total circulants + immobilisés : 85'000.-</t>
  </si>
  <si>
    <t>Total passif : 85'000.-</t>
  </si>
  <si>
    <t>BILAN DE DEPART DE L'ENTREPRISE</t>
  </si>
  <si>
    <t>BILAN STRUCTURE AGRICULTURE STALDER</t>
  </si>
  <si>
    <t>ACTIF</t>
  </si>
  <si>
    <t>Créances Clients</t>
  </si>
  <si>
    <t>Véhicules agricoles</t>
  </si>
  <si>
    <t>Vaches laitieres (machine)</t>
  </si>
  <si>
    <t>Veaux engraissés (stock)</t>
  </si>
  <si>
    <t>Terrain agricole</t>
  </si>
  <si>
    <t>Total circulant</t>
  </si>
  <si>
    <t>Total immobilisé</t>
  </si>
  <si>
    <t xml:space="preserve">Total actif </t>
  </si>
  <si>
    <t>Capitaux Propre</t>
  </si>
  <si>
    <t>Capitaux Etrangers</t>
  </si>
  <si>
    <t>Total du Passif</t>
  </si>
  <si>
    <t>Argent liquide (caisse )</t>
  </si>
  <si>
    <t>Il va être vendu au boucher (stock)</t>
  </si>
  <si>
    <t>Secteur investissement</t>
  </si>
  <si>
    <t>Retrait du propriétaire</t>
  </si>
  <si>
    <t>Amortissements</t>
  </si>
  <si>
    <t>Les éléments suivants doivent-ils être enregistrés dans la comptabilité d’une entreprise de peinture ?</t>
  </si>
  <si>
    <t>a)      Signature le 15.12.2019 du contrat d’un employé qui débutera son activité le 06.01.2020 : oui</t>
  </si>
  <si>
    <t>b)      Etablissement d’un devis pour un client qui souhaite refaire la façade de sa maison : non</t>
  </si>
  <si>
    <t>c)      Paiement de la facture pour achat d’une ponceuse chez Hasler : oui</t>
  </si>
  <si>
    <t>d)      Avis de débit bancaire pour le paiement du loyer mensuel de l’entrepôt : oui</t>
  </si>
  <si>
    <t>e)      Envoi d’une facture à un client : oui</t>
  </si>
  <si>
    <t>Informations du mois d’août concernant un ménage (tous les paiements se font par carte bancaire)</t>
  </si>
  <si>
    <t>01.08 : Paiement de la location de l’appartement 1'400.-</t>
  </si>
  <si>
    <t>05.08 : Paiement de 762.- de nourriture et boissons à la Coop</t>
  </si>
  <si>
    <t>08.08 : Paiement de 197.- pour l’abonnement chez Swisscom</t>
  </si>
  <si>
    <t xml:space="preserve">10.08 : Avis de débit pour les paiements par Mastercard pour les vacances en famille </t>
  </si>
  <si>
    <t xml:space="preserve"> 2'600.-</t>
  </si>
  <si>
    <t>12.08 : Achat de 340.- d’habit chez Clochard</t>
  </si>
  <si>
    <t>14.08 : Sortie au restaurant en famille 180.-</t>
  </si>
  <si>
    <t>16.08 : Paiement de matériel scolaire des enfants 470.-</t>
  </si>
  <si>
    <t>18.08 : Achat nourriture et boissons Migros 440.-</t>
  </si>
  <si>
    <t>20.08 : Paiement essence 90.- et facture garagiste pour service auto 650.-</t>
  </si>
  <si>
    <t>22.08 : Paiement abonnement demi-tarif enfant 165.-</t>
  </si>
  <si>
    <t>26.08 : Avis de crédit pour salaire 7'800.-</t>
  </si>
  <si>
    <t>28.08 : Paiement des factures suivantes : Mobilière 600.-, impôts 1'800.-, Services</t>
  </si>
  <si>
    <t xml:space="preserve"> Industriels 230.-</t>
  </si>
  <si>
    <t>30.08 : Paiement nourriture et boissons 320.- chez Lidl</t>
  </si>
  <si>
    <t>31.08 : Achat de repas chez le traiteur 120.-</t>
  </si>
  <si>
    <t>Sachant que ce ménage avait en banque 12'000.- le 31 juillet :</t>
  </si>
  <si>
    <t>a)      Faire un tableau des dépenses et recettes par catégories (Charges appartement, nourritures et boissons, Assurances, Impôts, Charges enfants, Charges véhicules, Loisirs, Habits, Téléphone)</t>
  </si>
  <si>
    <t>b)      Quel est le bénéfice ou la perte de ce ménage pour août ? Ce résultat aurait-il été différent si en plus des dépenses indiquées ci-dessus, le ménage aurait acheté des actions Nestlé pour CHF 8'000.- ?</t>
  </si>
  <si>
    <t>c)      Quel sera le solde du compte en banque au 31.08 ?</t>
  </si>
  <si>
    <t>Tableau des dépenses et recettes</t>
  </si>
  <si>
    <t>Compte en banque</t>
  </si>
  <si>
    <t>Salaire</t>
  </si>
  <si>
    <t>Charges appartements</t>
  </si>
  <si>
    <t>Charges nourritures et boissons</t>
  </si>
  <si>
    <t>Charges Assurances</t>
  </si>
  <si>
    <t>Charges Impots</t>
  </si>
  <si>
    <t xml:space="preserve">Charges enfants </t>
  </si>
  <si>
    <t xml:space="preserve">Charges Véhicules </t>
  </si>
  <si>
    <t>Charges Loisirs</t>
  </si>
  <si>
    <t>Charges Habits</t>
  </si>
  <si>
    <t>Charges Téléphone</t>
  </si>
  <si>
    <t>Total des charges au 31 Août</t>
  </si>
  <si>
    <t>Loyers + services industriels</t>
  </si>
  <si>
    <t>Coop+ restaurant + lidl + traiteur + migros</t>
  </si>
  <si>
    <t>mobiliere</t>
  </si>
  <si>
    <t>impots</t>
  </si>
  <si>
    <t>matériel scolaire + abonnement train</t>
  </si>
  <si>
    <t>essence + garage</t>
  </si>
  <si>
    <t>vacances</t>
  </si>
  <si>
    <t>habits clochard</t>
  </si>
  <si>
    <t>swisscom</t>
  </si>
  <si>
    <t>Achat Action Nestlé</t>
  </si>
  <si>
    <t>Solde sur le compte au 31 Août</t>
  </si>
  <si>
    <t>Bénéfice au 31 Aout</t>
  </si>
  <si>
    <t>a)</t>
  </si>
  <si>
    <t>b)</t>
  </si>
  <si>
    <t>c)</t>
  </si>
  <si>
    <t>Actions Nestlé : ne sont pas une charge donc la fortune reste la même</t>
  </si>
  <si>
    <t xml:space="preserve">a)      Le solde de CHF 14'700.- de notre compte postal : </t>
  </si>
  <si>
    <t>b)      La facture de BKW de CHF 3'000.- pour la consommation d’énergie :</t>
  </si>
  <si>
    <t xml:space="preserve">c)      Le chiffre d’affaires de l’année d’un montant de CHF 700'000.- : </t>
  </si>
  <si>
    <t xml:space="preserve">f)       Le montant de CHF 6'700.- des cotisations sociales que l’on doit encore payer à la Caisse de compensation : </t>
  </si>
  <si>
    <t xml:space="preserve">i)        La perte de valeur de CHF 6'000.- de notre machine : </t>
  </si>
  <si>
    <t xml:space="preserve">d)      Le montant de notre emprunt hypothécaire à la Raiffeisen de CHF 280'000.- : </t>
  </si>
  <si>
    <t>e)      Les salaires payés de l’année de CHF 560'000.- :</t>
  </si>
  <si>
    <t>g)      La valeur de CHF 34'000.- de notre camionnette :</t>
  </si>
  <si>
    <t xml:space="preserve">h)      L’argent qu’a injecté le patron dans son entreprise (CHF 140'000.-) : </t>
  </si>
  <si>
    <t>j)        Les CHF 7'000.- que l’on doit encore payer à notre fournisseur de matières premières :</t>
  </si>
  <si>
    <t xml:space="preserve">k)      Le montant total de CHF 49'000.- de factures ouvertes envers nos clients : </t>
  </si>
  <si>
    <t xml:space="preserve">a)      L’amortissement d’une machine : </t>
  </si>
  <si>
    <t>b)      Remboursement d’un acompte d’eau que l’entreprise avait payé :</t>
  </si>
  <si>
    <t xml:space="preserve">c)      La comptabilisation d’une vente : </t>
  </si>
  <si>
    <t>d)      Le paiement des salaires des employés :</t>
  </si>
  <si>
    <t xml:space="preserve">e)      Des honoraires facturés à un client par un avocat : </t>
  </si>
  <si>
    <t xml:space="preserve">f)       Le paiement en espèces d’un repas à un client : </t>
  </si>
  <si>
    <t>g)      Le paiement en espèces du souper de fin d’année aux employés :</t>
  </si>
  <si>
    <t xml:space="preserve">h)      La comptabilisation de la facture d’essence : </t>
  </si>
  <si>
    <t xml:space="preserve">i)        L’avis de paiement trimestriel des intérêts : </t>
  </si>
  <si>
    <t>Exercice supplémentaire</t>
  </si>
  <si>
    <t>Solde sur le compte bancaire</t>
  </si>
  <si>
    <t>Chiffres d'affaires de janvier (ventes du mois)</t>
  </si>
  <si>
    <t>Stock de matière première à fin janvier</t>
  </si>
  <si>
    <t>Matières premières utilisées en janvier</t>
  </si>
  <si>
    <t>Fortune du patron au 1er janvier</t>
  </si>
  <si>
    <t>Prélèvements du patron pour besoins privés</t>
  </si>
  <si>
    <t>Salaires payés</t>
  </si>
  <si>
    <t>Factures encores à encaisser fin janvier</t>
  </si>
  <si>
    <t>Factures encoreà payer fin janvier</t>
  </si>
  <si>
    <t>Valeur des machines</t>
  </si>
  <si>
    <t>Valeur des véhicules</t>
  </si>
  <si>
    <t>Valeur des atures immobilisations</t>
  </si>
  <si>
    <t>Solde emprunt UBS</t>
  </si>
  <si>
    <t>Assurances payées</t>
  </si>
  <si>
    <t>Loyer payé</t>
  </si>
  <si>
    <t>Energie payée</t>
  </si>
  <si>
    <t>Perte de vleur des différents immobilisés</t>
  </si>
  <si>
    <t>Autres charges</t>
  </si>
  <si>
    <t xml:space="preserve">  50'000.-</t>
  </si>
  <si>
    <t>Assurances</t>
  </si>
  <si>
    <t xml:space="preserve">   3'000.-</t>
  </si>
  <si>
    <t>Banques</t>
  </si>
  <si>
    <t>125'000.-</t>
  </si>
  <si>
    <t xml:space="preserve">    4'000.-</t>
  </si>
  <si>
    <t>Capital</t>
  </si>
  <si>
    <t xml:space="preserve">  </t>
  </si>
  <si>
    <t>170'000.-</t>
  </si>
  <si>
    <t>Charges d’administration</t>
  </si>
  <si>
    <t xml:space="preserve">  15'000.-</t>
  </si>
  <si>
    <t>Charges de marchandises</t>
  </si>
  <si>
    <t>180'000.-</t>
  </si>
  <si>
    <t>Charges sociales</t>
  </si>
  <si>
    <t xml:space="preserve">  27'000.-</t>
  </si>
  <si>
    <t>Créances envers les clients</t>
  </si>
  <si>
    <t xml:space="preserve">  42'000.-</t>
  </si>
  <si>
    <t>Dettes résultant d’achats de biens et services</t>
  </si>
  <si>
    <t xml:space="preserve">  70'000.-</t>
  </si>
  <si>
    <t>110'000.-</t>
  </si>
  <si>
    <t>Energie</t>
  </si>
  <si>
    <t>220'000.-</t>
  </si>
  <si>
    <t>Immeuble</t>
  </si>
  <si>
    <t>300'000.-</t>
  </si>
  <si>
    <t>Intérêts charges</t>
  </si>
  <si>
    <t xml:space="preserve">     7'000.-</t>
  </si>
  <si>
    <t>Loyer</t>
  </si>
  <si>
    <t xml:space="preserve">   24'000.-</t>
  </si>
  <si>
    <t>Machines</t>
  </si>
  <si>
    <t xml:space="preserve">  80'000.-</t>
  </si>
  <si>
    <t>Privé (Prélèvements du patron)</t>
  </si>
  <si>
    <t xml:space="preserve">  45'000.- </t>
  </si>
  <si>
    <t>Salaires</t>
  </si>
  <si>
    <t>150'000.-</t>
  </si>
  <si>
    <t>Stocks</t>
  </si>
  <si>
    <t xml:space="preserve">  25'000.-</t>
  </si>
  <si>
    <t>Véhicules</t>
  </si>
  <si>
    <t xml:space="preserve">  66'000.-</t>
  </si>
  <si>
    <t>585'000.-</t>
  </si>
  <si>
    <t>Construire le tableau de financement en fonction des informations suivantes :</t>
  </si>
  <si>
    <t>-          Produits de l’année 600'000.-, encaissés 550'000.-</t>
  </si>
  <si>
    <t>-          Charges diverses de l’année 380'000.-, payées 330'000.-</t>
  </si>
  <si>
    <t>-          Amortissements 70'000.-</t>
  </si>
  <si>
    <t>-          Achat d’immobilisés 150'000.-</t>
  </si>
  <si>
    <t>-          Retrait du propriétaire 90'000.-</t>
  </si>
  <si>
    <t>-          Nouvel emprunt 80'000.-</t>
  </si>
  <si>
    <t>-          Trésorerie au 01.01 CHF 214'000.-</t>
  </si>
  <si>
    <t>12'000.-</t>
  </si>
  <si>
    <t>Ventes de biens et services</t>
  </si>
  <si>
    <t>Bilan - Actif circulant</t>
  </si>
  <si>
    <t>Bilan actif - Secteur immobilisé - Véhicule</t>
  </si>
  <si>
    <t>Bilan actif circulant - créances</t>
  </si>
  <si>
    <t>Produit</t>
  </si>
  <si>
    <t>Charges</t>
  </si>
  <si>
    <t>Produits</t>
  </si>
  <si>
    <t>Compte de résultat - Charges</t>
  </si>
  <si>
    <t>Compte de résultat - Produit</t>
  </si>
  <si>
    <t>Bilan - Passif - dettes</t>
  </si>
  <si>
    <t>Compte de résultat -charges</t>
  </si>
  <si>
    <t>Bilan - Passif - Capitax propres (fortune nette)</t>
  </si>
  <si>
    <t>Compte de résultat- charges - amortissement</t>
  </si>
  <si>
    <t>Bilan passif - dettes</t>
  </si>
  <si>
    <r>
      <t>Dans quel document comptable (</t>
    </r>
    <r>
      <rPr>
        <b/>
        <i/>
        <sz val="12"/>
        <color rgb="FF92D050"/>
        <rFont val="Calibri"/>
        <family val="2"/>
        <scheme val="minor"/>
      </rPr>
      <t>bilan</t>
    </r>
    <r>
      <rPr>
        <b/>
        <i/>
        <sz val="12"/>
        <color rgb="FFFFFF00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ou </t>
    </r>
    <r>
      <rPr>
        <b/>
        <i/>
        <sz val="12"/>
        <color rgb="FF00B0F0"/>
        <rFont val="Calibri"/>
        <family val="2"/>
        <scheme val="minor"/>
      </rPr>
      <t>compte de résultat</t>
    </r>
    <r>
      <rPr>
        <b/>
        <i/>
        <sz val="12"/>
        <color theme="1"/>
        <rFont val="Calibri"/>
        <family val="2"/>
        <scheme val="minor"/>
      </rPr>
      <t>) retrouve-t-on les montants des informations ci-dessous. Précisez également le nom de la rubrique qui figurera dans le document concerné :</t>
    </r>
  </si>
  <si>
    <r>
      <t xml:space="preserve">Indiquez le compte de </t>
    </r>
    <r>
      <rPr>
        <b/>
        <i/>
        <sz val="12"/>
        <color rgb="FFFF0000"/>
        <rFont val="Calibri"/>
        <family val="2"/>
        <scheme val="minor"/>
      </rPr>
      <t>charge</t>
    </r>
    <r>
      <rPr>
        <b/>
        <i/>
        <sz val="12"/>
        <color theme="1"/>
        <rFont val="Calibri"/>
        <family val="2"/>
        <scheme val="minor"/>
      </rPr>
      <t xml:space="preserve"> ou de </t>
    </r>
    <r>
      <rPr>
        <b/>
        <i/>
        <sz val="12"/>
        <color rgb="FF92D050"/>
        <rFont val="Calibri"/>
        <family val="2"/>
        <scheme val="minor"/>
      </rPr>
      <t>produit</t>
    </r>
    <r>
      <rPr>
        <b/>
        <i/>
        <sz val="12"/>
        <color theme="1"/>
        <rFont val="Calibri"/>
        <family val="2"/>
        <scheme val="minor"/>
      </rPr>
      <t xml:space="preserve"> touché par les événements suivants :</t>
    </r>
  </si>
  <si>
    <t>ETABLIR LE COMPTE DE RESULTAT ET LE BILAN DE CETTE ENTREPRISE</t>
  </si>
  <si>
    <t>Compte de résultat</t>
  </si>
  <si>
    <t>Bilan</t>
  </si>
  <si>
    <t xml:space="preserve">Actif </t>
  </si>
  <si>
    <t xml:space="preserve">Passif </t>
  </si>
  <si>
    <t xml:space="preserve">Fortune </t>
  </si>
  <si>
    <t>Capitaux propre</t>
  </si>
  <si>
    <t xml:space="preserve">Dettes : </t>
  </si>
  <si>
    <t>Solde Compte bancaire</t>
  </si>
  <si>
    <t>Créances (facture à encaisser)</t>
  </si>
  <si>
    <t>Total des actifs circulants</t>
  </si>
  <si>
    <t>Autres immobilisations</t>
  </si>
  <si>
    <t>Stock (matières premieres)</t>
  </si>
  <si>
    <t>Total des actifs immobilisés</t>
  </si>
  <si>
    <t>Emprunt personnel</t>
  </si>
  <si>
    <t>Crédit UBS</t>
  </si>
  <si>
    <t>Total de la fortune</t>
  </si>
  <si>
    <t>Total Passif</t>
  </si>
  <si>
    <t>Bénéfice</t>
  </si>
  <si>
    <t>Stock de matière premieres utilisée</t>
  </si>
  <si>
    <t>Total des charges</t>
  </si>
  <si>
    <t>Chiffres d'affaires de janvier</t>
  </si>
  <si>
    <t xml:space="preserve">Produit </t>
  </si>
  <si>
    <t>Charges d'administration</t>
  </si>
  <si>
    <t>Total des produits</t>
  </si>
  <si>
    <t>Fortune</t>
  </si>
  <si>
    <t>Stock</t>
  </si>
  <si>
    <t>Prélèvement du patron</t>
  </si>
  <si>
    <t>Total fortune nette</t>
  </si>
  <si>
    <t>Dettes achats</t>
  </si>
  <si>
    <t>Total des actifs immobilisé</t>
  </si>
  <si>
    <r>
      <t>Sur la base des soldes des comptes ci-dessous, inscrits par ordre alphabétique, construisez</t>
    </r>
    <r>
      <rPr>
        <b/>
        <sz val="12"/>
        <color theme="8" tint="0.59999389629810485"/>
        <rFont val="Calibri"/>
        <family val="2"/>
      </rPr>
      <t xml:space="preserve"> le bilan</t>
    </r>
    <r>
      <rPr>
        <sz val="12"/>
        <color theme="1"/>
        <rFont val="Calibri"/>
        <family val="2"/>
      </rPr>
      <t xml:space="preserve"> et </t>
    </r>
    <r>
      <rPr>
        <b/>
        <sz val="12"/>
        <color rgb="FF00B0F0"/>
        <rFont val="Calibri"/>
        <family val="2"/>
      </rPr>
      <t>compte de résultat</t>
    </r>
    <r>
      <rPr>
        <sz val="12"/>
        <color theme="1"/>
        <rFont val="Calibri"/>
        <family val="2"/>
      </rPr>
      <t xml:space="preserve"> de cette entreprise :</t>
    </r>
  </si>
  <si>
    <t>Produits de l'année</t>
  </si>
  <si>
    <t>Charges diverses de l'année</t>
  </si>
  <si>
    <t>Flux de trésorerie</t>
  </si>
  <si>
    <t>Vente de produits</t>
  </si>
  <si>
    <t>Secteur Exploitation</t>
  </si>
  <si>
    <t>Charges payées</t>
  </si>
  <si>
    <t>Achat d'immobilisés</t>
  </si>
  <si>
    <t>Vente d'immobilisés</t>
  </si>
  <si>
    <t>Secteur financement</t>
  </si>
  <si>
    <t xml:space="preserve">Emprunt </t>
  </si>
  <si>
    <t>Résultat du Cash présent</t>
  </si>
  <si>
    <t xml:space="preserve">1) Quelles est la variation de la trésorerie ? </t>
  </si>
  <si>
    <t xml:space="preserve">2) Quelles sera la trésorerie au 31.12 ? </t>
  </si>
  <si>
    <t>1) + 60 000 CHF</t>
  </si>
  <si>
    <t>2) 274 000 CHF</t>
  </si>
  <si>
    <t>Construire son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</si>
</sst>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CHF-100C]"/>
    <numFmt numFmtId="165" formatCode="#,##0.00\ [$CHF]"/>
    <numFmt numFmtId="166" formatCode="#,##0\ [$CHF];\-#,##0\ [$CHF]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theme="1"/>
      <name val="Calibri"/>
      <family val="2"/>
    </font>
    <font>
      <sz val="14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92D050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0.59999389629810485"/>
      <name val="Calibri"/>
      <family val="2"/>
    </font>
    <font>
      <b/>
      <sz val="12"/>
      <color rgb="FF00B0F0"/>
      <name val="Calibri"/>
      <family val="2"/>
    </font>
    <font>
      <b/>
      <u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0" fillId="3" borderId="0" xfId="0" applyFill="1"/>
    <xf numFmtId="165" fontId="0" fillId="0" borderId="0" xfId="0" applyNumberFormat="1"/>
    <xf numFmtId="166" fontId="0" fillId="0" borderId="0" xfId="0" applyNumberFormat="1"/>
    <xf numFmtId="0" fontId="8" fillId="0" borderId="0" xfId="0" applyFont="1"/>
    <xf numFmtId="165" fontId="4" fillId="4" borderId="0" xfId="0" applyNumberFormat="1" applyFont="1" applyFill="1"/>
    <xf numFmtId="165" fontId="0" fillId="0" borderId="0" xfId="0" applyNumberForma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165" fontId="17" fillId="0" borderId="13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4" fillId="5" borderId="0" xfId="0" applyNumberFormat="1" applyFont="1" applyFill="1" applyAlignment="1">
      <alignment horizontal="left"/>
    </xf>
    <xf numFmtId="165" fontId="4" fillId="5" borderId="14" xfId="0" applyNumberFormat="1" applyFont="1" applyFill="1" applyBorder="1" applyAlignment="1">
      <alignment horizontal="left"/>
    </xf>
    <xf numFmtId="165" fontId="10" fillId="4" borderId="13" xfId="0" applyNumberFormat="1" applyFont="1" applyFill="1" applyBorder="1" applyAlignment="1">
      <alignment horizontal="left"/>
    </xf>
    <xf numFmtId="0" fontId="0" fillId="0" borderId="14" xfId="0" applyBorder="1"/>
    <xf numFmtId="165" fontId="4" fillId="3" borderId="0" xfId="0" applyNumberFormat="1" applyFont="1" applyFill="1" applyAlignment="1">
      <alignment horizontal="left"/>
    </xf>
    <xf numFmtId="165" fontId="4" fillId="3" borderId="14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left"/>
    </xf>
    <xf numFmtId="165" fontId="3" fillId="2" borderId="11" xfId="0" applyNumberFormat="1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left"/>
    </xf>
    <xf numFmtId="165" fontId="10" fillId="4" borderId="14" xfId="0" applyNumberFormat="1" applyFont="1" applyFill="1" applyBorder="1" applyAlignment="1">
      <alignment horizontal="left"/>
    </xf>
    <xf numFmtId="0" fontId="14" fillId="0" borderId="0" xfId="0" applyFont="1"/>
    <xf numFmtId="0" fontId="0" fillId="4" borderId="0" xfId="0" applyFill="1"/>
    <xf numFmtId="0" fontId="18" fillId="0" borderId="0" xfId="0" applyFont="1"/>
    <xf numFmtId="0" fontId="1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5" borderId="0" xfId="0" applyFill="1"/>
    <xf numFmtId="0" fontId="0" fillId="4" borderId="0" xfId="0" applyFill="1" applyAlignment="1">
      <alignment vertical="center"/>
    </xf>
    <xf numFmtId="0" fontId="19" fillId="4" borderId="0" xfId="0" applyFont="1" applyFill="1"/>
    <xf numFmtId="165" fontId="19" fillId="0" borderId="0" xfId="0" applyNumberFormat="1" applyFont="1"/>
    <xf numFmtId="165" fontId="0" fillId="0" borderId="13" xfId="0" applyNumberFormat="1" applyBorder="1"/>
    <xf numFmtId="165" fontId="0" fillId="0" borderId="14" xfId="0" applyNumberFormat="1" applyBorder="1"/>
    <xf numFmtId="165" fontId="0" fillId="0" borderId="11" xfId="0" applyNumberFormat="1" applyBorder="1"/>
    <xf numFmtId="165" fontId="8" fillId="0" borderId="0" xfId="0" applyNumberFormat="1" applyFont="1"/>
    <xf numFmtId="165" fontId="19" fillId="0" borderId="13" xfId="0" applyNumberFormat="1" applyFont="1" applyBorder="1"/>
    <xf numFmtId="165" fontId="19" fillId="0" borderId="14" xfId="0" applyNumberFormat="1" applyFont="1" applyBorder="1"/>
    <xf numFmtId="165" fontId="1" fillId="0" borderId="13" xfId="0" applyNumberFormat="1" applyFont="1" applyBorder="1"/>
    <xf numFmtId="165" fontId="1" fillId="0" borderId="0" xfId="0" applyNumberFormat="1" applyFont="1"/>
    <xf numFmtId="165" fontId="4" fillId="0" borderId="13" xfId="0" applyNumberFormat="1" applyFont="1" applyBorder="1"/>
    <xf numFmtId="165" fontId="4" fillId="0" borderId="0" xfId="0" applyNumberFormat="1" applyFont="1"/>
    <xf numFmtId="165" fontId="4" fillId="0" borderId="18" xfId="0" applyNumberFormat="1" applyFont="1" applyBorder="1"/>
    <xf numFmtId="165" fontId="4" fillId="2" borderId="13" xfId="0" applyNumberFormat="1" applyFont="1" applyFill="1" applyBorder="1"/>
    <xf numFmtId="165" fontId="4" fillId="2" borderId="10" xfId="0" applyNumberFormat="1" applyFont="1" applyFill="1" applyBorder="1"/>
    <xf numFmtId="165" fontId="4" fillId="2" borderId="16" xfId="0" applyNumberFormat="1" applyFont="1" applyFill="1" applyBorder="1"/>
    <xf numFmtId="165" fontId="4" fillId="2" borderId="17" xfId="0" applyNumberFormat="1" applyFont="1" applyFill="1" applyBorder="1"/>
    <xf numFmtId="165" fontId="4" fillId="2" borderId="18" xfId="0" applyNumberFormat="1" applyFont="1" applyFill="1" applyBorder="1"/>
    <xf numFmtId="165" fontId="4" fillId="0" borderId="1" xfId="0" applyNumberFormat="1" applyFont="1" applyBorder="1"/>
    <xf numFmtId="165" fontId="4" fillId="0" borderId="15" xfId="0" applyNumberFormat="1" applyFont="1" applyBorder="1"/>
    <xf numFmtId="165" fontId="4" fillId="0" borderId="14" xfId="0" applyNumberFormat="1" applyFont="1" applyBorder="1"/>
    <xf numFmtId="0" fontId="24" fillId="0" borderId="0" xfId="0" applyFont="1"/>
    <xf numFmtId="0" fontId="19" fillId="6" borderId="19" xfId="0" applyFont="1" applyFill="1" applyBorder="1"/>
    <xf numFmtId="0" fontId="19" fillId="5" borderId="20" xfId="0" applyFont="1" applyFill="1" applyBorder="1"/>
    <xf numFmtId="0" fontId="19" fillId="6" borderId="20" xfId="0" applyFont="1" applyFill="1" applyBorder="1"/>
    <xf numFmtId="0" fontId="19" fillId="5" borderId="21" xfId="0" applyFont="1" applyFill="1" applyBorder="1"/>
    <xf numFmtId="165" fontId="25" fillId="6" borderId="19" xfId="0" applyNumberFormat="1" applyFont="1" applyFill="1" applyBorder="1" applyAlignment="1">
      <alignment horizontal="right" vertical="center"/>
    </xf>
    <xf numFmtId="165" fontId="25" fillId="5" borderId="20" xfId="0" applyNumberFormat="1" applyFont="1" applyFill="1" applyBorder="1" applyAlignment="1">
      <alignment horizontal="right" vertical="center"/>
    </xf>
    <xf numFmtId="165" fontId="25" fillId="6" borderId="20" xfId="0" applyNumberFormat="1" applyFont="1" applyFill="1" applyBorder="1" applyAlignment="1">
      <alignment horizontal="right" vertical="center"/>
    </xf>
    <xf numFmtId="165" fontId="25" fillId="5" borderId="21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5" fillId="5" borderId="0" xfId="0" applyNumberFormat="1" applyFont="1" applyFill="1" applyAlignment="1">
      <alignment vertical="center"/>
    </xf>
    <xf numFmtId="165" fontId="5" fillId="6" borderId="0" xfId="0" applyNumberFormat="1" applyFont="1" applyFill="1" applyAlignment="1">
      <alignment vertical="center"/>
    </xf>
    <xf numFmtId="165" fontId="5" fillId="0" borderId="13" xfId="0" applyNumberFormat="1" applyFont="1" applyBorder="1" applyAlignment="1">
      <alignment vertical="center"/>
    </xf>
    <xf numFmtId="165" fontId="4" fillId="0" borderId="10" xfId="0" applyNumberFormat="1" applyFont="1" applyBorder="1"/>
    <xf numFmtId="165" fontId="4" fillId="0" borderId="12" xfId="0" applyNumberFormat="1" applyFont="1" applyBorder="1"/>
    <xf numFmtId="165" fontId="4" fillId="7" borderId="15" xfId="0" applyNumberFormat="1" applyFont="1" applyFill="1" applyBorder="1"/>
    <xf numFmtId="165" fontId="4" fillId="7" borderId="1" xfId="0" applyNumberFormat="1" applyFont="1" applyFill="1" applyBorder="1"/>
    <xf numFmtId="165" fontId="4" fillId="8" borderId="15" xfId="0" applyNumberFormat="1" applyFont="1" applyFill="1" applyBorder="1"/>
    <xf numFmtId="165" fontId="4" fillId="8" borderId="1" xfId="0" applyNumberFormat="1" applyFont="1" applyFill="1" applyBorder="1"/>
    <xf numFmtId="165" fontId="3" fillId="2" borderId="10" xfId="0" applyNumberFormat="1" applyFont="1" applyFill="1" applyBorder="1"/>
    <xf numFmtId="165" fontId="3" fillId="2" borderId="11" xfId="0" applyNumberFormat="1" applyFont="1" applyFill="1" applyBorder="1"/>
    <xf numFmtId="165" fontId="9" fillId="2" borderId="17" xfId="0" applyNumberFormat="1" applyFont="1" applyFill="1" applyBorder="1"/>
    <xf numFmtId="165" fontId="9" fillId="2" borderId="18" xfId="0" applyNumberFormat="1" applyFont="1" applyFill="1" applyBorder="1"/>
    <xf numFmtId="165" fontId="9" fillId="2" borderId="12" xfId="0" applyNumberFormat="1" applyFont="1" applyFill="1" applyBorder="1"/>
    <xf numFmtId="0" fontId="29" fillId="0" borderId="0" xfId="0" applyFont="1"/>
    <xf numFmtId="0" fontId="30" fillId="0" borderId="0" xfId="0" applyFont="1"/>
    <xf numFmtId="0" fontId="0" fillId="0" borderId="7" xfId="0" applyBorder="1"/>
    <xf numFmtId="165" fontId="0" fillId="0" borderId="9" xfId="0" applyNumberFormat="1" applyBorder="1"/>
    <xf numFmtId="0" fontId="0" fillId="0" borderId="13" xfId="0" applyBorder="1"/>
    <xf numFmtId="0" fontId="4" fillId="0" borderId="10" xfId="0" applyFont="1" applyBorder="1"/>
    <xf numFmtId="0" fontId="0" fillId="2" borderId="0" xfId="0" applyFill="1"/>
    <xf numFmtId="0" fontId="4" fillId="0" borderId="13" xfId="0" applyFont="1" applyBorder="1"/>
    <xf numFmtId="165" fontId="4" fillId="4" borderId="15" xfId="0" applyNumberFormat="1" applyFont="1" applyFill="1" applyBorder="1"/>
    <xf numFmtId="165" fontId="4" fillId="3" borderId="15" xfId="0" applyNumberFormat="1" applyFont="1" applyFill="1" applyBorder="1"/>
    <xf numFmtId="165" fontId="4" fillId="4" borderId="12" xfId="0" applyNumberFormat="1" applyFont="1" applyFill="1" applyBorder="1"/>
    <xf numFmtId="165" fontId="7" fillId="0" borderId="13" xfId="0" applyNumberFormat="1" applyFont="1" applyBorder="1"/>
    <xf numFmtId="165" fontId="4" fillId="5" borderId="14" xfId="0" applyNumberFormat="1" applyFont="1" applyFill="1" applyBorder="1"/>
    <xf numFmtId="165" fontId="2" fillId="0" borderId="13" xfId="0" applyNumberFormat="1" applyFont="1" applyBorder="1"/>
    <xf numFmtId="165" fontId="4" fillId="4" borderId="13" xfId="0" applyNumberFormat="1" applyFont="1" applyFill="1" applyBorder="1"/>
    <xf numFmtId="165" fontId="4" fillId="3" borderId="14" xfId="0" applyNumberFormat="1" applyFont="1" applyFill="1" applyBorder="1"/>
    <xf numFmtId="165" fontId="9" fillId="2" borderId="10" xfId="0" applyNumberFormat="1" applyFont="1" applyFill="1" applyBorder="1"/>
    <xf numFmtId="0" fontId="29" fillId="0" borderId="22" xfId="0" applyFont="1" applyBorder="1"/>
    <xf numFmtId="165" fontId="4" fillId="4" borderId="14" xfId="0" applyNumberFormat="1" applyFont="1" applyFill="1" applyBorder="1"/>
    <xf numFmtId="0" fontId="4" fillId="5" borderId="13" xfId="0" applyFont="1" applyFill="1" applyBorder="1"/>
    <xf numFmtId="0" fontId="4" fillId="3" borderId="13" xfId="0" applyFont="1" applyFill="1" applyBorder="1"/>
    <xf numFmtId="4" fontId="29" fillId="0" borderId="24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1" fillId="2" borderId="22" xfId="0" applyFont="1" applyFill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165" fontId="8" fillId="6" borderId="7" xfId="0" applyNumberFormat="1" applyFont="1" applyFill="1" applyBorder="1" applyAlignment="1">
      <alignment horizontal="center"/>
    </xf>
    <xf numFmtId="165" fontId="8" fillId="6" borderId="8" xfId="0" applyNumberFormat="1" applyFont="1" applyFill="1" applyBorder="1" applyAlignment="1">
      <alignment horizontal="center"/>
    </xf>
    <xf numFmtId="165" fontId="8" fillId="6" borderId="9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5" borderId="7" xfId="0" applyNumberFormat="1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165" fontId="24" fillId="5" borderId="22" xfId="0" applyNumberFormat="1" applyFont="1" applyFill="1" applyBorder="1" applyAlignment="1">
      <alignment horizontal="center"/>
    </xf>
    <xf numFmtId="165" fontId="24" fillId="5" borderId="23" xfId="0" applyNumberFormat="1" applyFont="1" applyFill="1" applyBorder="1" applyAlignment="1">
      <alignment horizontal="center"/>
    </xf>
    <xf numFmtId="165" fontId="28" fillId="6" borderId="22" xfId="0" applyNumberFormat="1" applyFont="1" applyFill="1" applyBorder="1" applyAlignment="1">
      <alignment horizontal="center"/>
    </xf>
    <xf numFmtId="165" fontId="28" fillId="6" borderId="24" xfId="0" applyNumberFormat="1" applyFont="1" applyFill="1" applyBorder="1" applyAlignment="1">
      <alignment horizontal="center"/>
    </xf>
    <xf numFmtId="165" fontId="28" fillId="6" borderId="23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165" fontId="7" fillId="0" borderId="0" xfId="0" applyNumberFormat="1" applyFont="1" applyBorder="1"/>
    <xf numFmtId="0" fontId="4" fillId="5" borderId="0" xfId="0" applyFont="1" applyFill="1" applyBorder="1"/>
    <xf numFmtId="0" fontId="0" fillId="0" borderId="0" xfId="0" applyBorder="1"/>
    <xf numFmtId="164" fontId="0" fillId="0" borderId="14" xfId="0" applyNumberFormat="1" applyBorder="1"/>
    <xf numFmtId="166" fontId="10" fillId="3" borderId="0" xfId="0" applyNumberFormat="1" applyFont="1" applyFill="1" applyBorder="1" applyAlignment="1">
      <alignment horizontal="left"/>
    </xf>
    <xf numFmtId="165" fontId="10" fillId="3" borderId="14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164" fontId="3" fillId="2" borderId="12" xfId="0" applyNumberFormat="1" applyFont="1" applyFill="1" applyBorder="1"/>
    <xf numFmtId="165" fontId="3" fillId="2" borderId="12" xfId="0" applyNumberFormat="1" applyFont="1" applyFill="1" applyBorder="1"/>
    <xf numFmtId="4" fontId="0" fillId="0" borderId="9" xfId="0" applyNumberFormat="1" applyBorder="1"/>
    <xf numFmtId="0" fontId="2" fillId="0" borderId="13" xfId="0" applyFont="1" applyBorder="1" applyAlignment="1">
      <alignment horizontal="right"/>
    </xf>
    <xf numFmtId="164" fontId="0" fillId="0" borderId="9" xfId="0" applyNumberFormat="1" applyBorder="1"/>
    <xf numFmtId="0" fontId="7" fillId="0" borderId="13" xfId="0" applyFont="1" applyBorder="1"/>
    <xf numFmtId="4" fontId="0" fillId="0" borderId="14" xfId="0" applyNumberFormat="1" applyBorder="1"/>
    <xf numFmtId="166" fontId="10" fillId="3" borderId="13" xfId="0" applyNumberFormat="1" applyFont="1" applyFill="1" applyBorder="1" applyAlignment="1">
      <alignment horizontal="left"/>
    </xf>
    <xf numFmtId="0" fontId="1" fillId="0" borderId="13" xfId="0" applyFont="1" applyBorder="1"/>
    <xf numFmtId="4" fontId="1" fillId="0" borderId="14" xfId="0" applyNumberFormat="1" applyFont="1" applyBorder="1"/>
    <xf numFmtId="166" fontId="0" fillId="0" borderId="13" xfId="0" applyNumberFormat="1" applyBorder="1"/>
    <xf numFmtId="166" fontId="0" fillId="0" borderId="13" xfId="0" applyNumberFormat="1" applyBorder="1" applyAlignment="1">
      <alignment horizontal="left"/>
    </xf>
    <xf numFmtId="166" fontId="9" fillId="4" borderId="10" xfId="0" applyNumberFormat="1" applyFont="1" applyFill="1" applyBorder="1"/>
    <xf numFmtId="165" fontId="9" fillId="4" borderId="12" xfId="0" applyNumberFormat="1" applyFont="1" applyFill="1" applyBorder="1"/>
    <xf numFmtId="166" fontId="3" fillId="0" borderId="7" xfId="0" applyNumberFormat="1" applyFont="1" applyBorder="1"/>
    <xf numFmtId="166" fontId="4" fillId="5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E4AF-25FD-4CF1-8EF1-10D94849FFCC}">
  <dimension ref="A1:H27"/>
  <sheetViews>
    <sheetView tabSelected="1" workbookViewId="0">
      <selection activeCell="A15" sqref="A15:B27"/>
    </sheetView>
  </sheetViews>
  <sheetFormatPr baseColWidth="10" defaultRowHeight="15.75" x14ac:dyDescent="0.25"/>
  <cols>
    <col min="1" max="1" width="49.875" customWidth="1"/>
    <col min="2" max="2" width="17.375" style="1" customWidth="1"/>
    <col min="5" max="5" width="21.625" customWidth="1"/>
    <col min="6" max="6" width="16.75" bestFit="1" customWidth="1"/>
    <col min="7" max="7" width="31.875" bestFit="1" customWidth="1"/>
    <col min="8" max="8" width="16.75" bestFit="1" customWidth="1"/>
  </cols>
  <sheetData>
    <row r="1" spans="1:8" s="3" customFormat="1" ht="19.5" thickBot="1" x14ac:dyDescent="0.35">
      <c r="A1" s="3" t="s">
        <v>26</v>
      </c>
      <c r="B1" s="4"/>
    </row>
    <row r="2" spans="1:8" ht="18.75" x14ac:dyDescent="0.3">
      <c r="A2" s="160" t="s">
        <v>0</v>
      </c>
      <c r="B2" s="173"/>
    </row>
    <row r="3" spans="1:8" x14ac:dyDescent="0.25">
      <c r="A3" s="92" t="s">
        <v>24</v>
      </c>
      <c r="B3" s="166">
        <v>450</v>
      </c>
    </row>
    <row r="4" spans="1:8" ht="16.5" thickBot="1" x14ac:dyDescent="0.3">
      <c r="A4" s="92" t="s">
        <v>25</v>
      </c>
      <c r="B4" s="166">
        <v>9650</v>
      </c>
    </row>
    <row r="5" spans="1:8" ht="18.75" x14ac:dyDescent="0.3">
      <c r="A5" s="92" t="s">
        <v>27</v>
      </c>
      <c r="B5" s="166">
        <v>5000</v>
      </c>
      <c r="E5" s="160" t="s">
        <v>0</v>
      </c>
      <c r="F5" s="162"/>
      <c r="G5" s="161" t="s">
        <v>2</v>
      </c>
      <c r="H5" s="162"/>
    </row>
    <row r="6" spans="1:8" x14ac:dyDescent="0.25">
      <c r="A6" s="92" t="s">
        <v>28</v>
      </c>
      <c r="B6" s="166">
        <v>10000</v>
      </c>
      <c r="E6" s="99" t="s">
        <v>10</v>
      </c>
      <c r="F6" s="166"/>
      <c r="G6" s="163" t="s">
        <v>11</v>
      </c>
      <c r="H6" s="29"/>
    </row>
    <row r="7" spans="1:8" x14ac:dyDescent="0.25">
      <c r="A7" s="92" t="s">
        <v>29</v>
      </c>
      <c r="B7" s="166">
        <v>3000</v>
      </c>
      <c r="E7" s="92" t="s">
        <v>41</v>
      </c>
      <c r="F7" s="166">
        <f>B3+B4</f>
        <v>10100</v>
      </c>
      <c r="G7" s="164" t="s">
        <v>3</v>
      </c>
      <c r="H7" s="100">
        <f>F22-H20</f>
        <v>162650</v>
      </c>
    </row>
    <row r="8" spans="1:8" x14ac:dyDescent="0.25">
      <c r="A8" s="92" t="s">
        <v>30</v>
      </c>
      <c r="B8" s="166">
        <v>24500</v>
      </c>
      <c r="E8" s="92" t="s">
        <v>42</v>
      </c>
      <c r="F8" s="46">
        <v>5000</v>
      </c>
      <c r="G8" s="165"/>
      <c r="H8" s="29"/>
    </row>
    <row r="9" spans="1:8" x14ac:dyDescent="0.25">
      <c r="A9" s="92" t="s">
        <v>31</v>
      </c>
      <c r="B9" s="166">
        <v>450000</v>
      </c>
      <c r="E9" s="92"/>
      <c r="F9" s="29"/>
      <c r="G9" s="165"/>
      <c r="H9" s="29"/>
    </row>
    <row r="10" spans="1:8" x14ac:dyDescent="0.25">
      <c r="A10" s="174"/>
      <c r="B10" s="166"/>
      <c r="E10" s="92"/>
      <c r="F10" s="29"/>
      <c r="G10" s="165"/>
      <c r="H10" s="29"/>
    </row>
    <row r="11" spans="1:8" ht="19.5" thickBot="1" x14ac:dyDescent="0.35">
      <c r="A11" s="104" t="s">
        <v>36</v>
      </c>
      <c r="B11" s="87">
        <f>SUM(B3:B10)</f>
        <v>502600</v>
      </c>
      <c r="E11" s="102" t="s">
        <v>43</v>
      </c>
      <c r="F11" s="106">
        <f>SUM(F7:F10)</f>
        <v>15100</v>
      </c>
      <c r="G11" s="165"/>
      <c r="H11" s="29"/>
    </row>
    <row r="12" spans="1:8" ht="18.75" x14ac:dyDescent="0.3">
      <c r="A12" s="7"/>
      <c r="B12" s="6"/>
      <c r="E12" s="92"/>
      <c r="F12" s="29"/>
      <c r="G12" s="165"/>
      <c r="H12" s="29"/>
    </row>
    <row r="13" spans="1:8" x14ac:dyDescent="0.25">
      <c r="B13" s="6"/>
      <c r="E13" s="99" t="s">
        <v>12</v>
      </c>
      <c r="F13" s="29"/>
      <c r="G13" s="163" t="s">
        <v>13</v>
      </c>
      <c r="H13" s="29"/>
    </row>
    <row r="14" spans="1:8" ht="16.5" thickBot="1" x14ac:dyDescent="0.3">
      <c r="B14" s="6"/>
      <c r="E14" s="92" t="s">
        <v>44</v>
      </c>
      <c r="F14" s="166">
        <f>B9</f>
        <v>450000</v>
      </c>
      <c r="G14" s="165" t="s">
        <v>18</v>
      </c>
      <c r="H14" s="166">
        <f>B21</f>
        <v>320000</v>
      </c>
    </row>
    <row r="15" spans="1:8" ht="18.75" x14ac:dyDescent="0.3">
      <c r="A15" s="160" t="s">
        <v>38</v>
      </c>
      <c r="B15" s="175"/>
      <c r="E15" s="92" t="s">
        <v>45</v>
      </c>
      <c r="F15" s="166">
        <f>B8</f>
        <v>24500</v>
      </c>
      <c r="G15" s="165" t="s">
        <v>48</v>
      </c>
      <c r="H15" s="166">
        <f>B20</f>
        <v>9400</v>
      </c>
    </row>
    <row r="16" spans="1:8" x14ac:dyDescent="0.25">
      <c r="A16" s="92"/>
      <c r="B16" s="166"/>
      <c r="E16" s="92" t="s">
        <v>16</v>
      </c>
      <c r="F16" s="166">
        <f>B6</f>
        <v>10000</v>
      </c>
      <c r="G16" s="165" t="s">
        <v>47</v>
      </c>
      <c r="H16" s="166">
        <f>B19</f>
        <v>5800</v>
      </c>
    </row>
    <row r="17" spans="1:8" x14ac:dyDescent="0.25">
      <c r="A17" s="176" t="s">
        <v>62</v>
      </c>
      <c r="B17" s="166"/>
      <c r="E17" s="92" t="s">
        <v>46</v>
      </c>
      <c r="F17" s="166">
        <f>B7</f>
        <v>3000</v>
      </c>
      <c r="G17" s="165" t="s">
        <v>49</v>
      </c>
      <c r="H17" s="166">
        <f>B18</f>
        <v>4750</v>
      </c>
    </row>
    <row r="18" spans="1:8" x14ac:dyDescent="0.25">
      <c r="A18" s="92" t="s">
        <v>32</v>
      </c>
      <c r="B18" s="166">
        <v>4750</v>
      </c>
      <c r="E18" s="92"/>
      <c r="F18" s="29"/>
      <c r="G18" s="165"/>
      <c r="H18" s="29"/>
    </row>
    <row r="19" spans="1:8" x14ac:dyDescent="0.25">
      <c r="A19" s="92" t="s">
        <v>33</v>
      </c>
      <c r="B19" s="166">
        <v>5800</v>
      </c>
      <c r="E19" s="92"/>
      <c r="F19" s="29"/>
      <c r="G19" s="165"/>
      <c r="H19" s="29"/>
    </row>
    <row r="20" spans="1:8" x14ac:dyDescent="0.25">
      <c r="A20" s="92" t="s">
        <v>34</v>
      </c>
      <c r="B20" s="166">
        <v>9400</v>
      </c>
      <c r="E20" s="102" t="s">
        <v>50</v>
      </c>
      <c r="F20" s="106">
        <f>SUM(F14:F19)</f>
        <v>487500</v>
      </c>
      <c r="G20" s="167" t="s">
        <v>51</v>
      </c>
      <c r="H20" s="168">
        <f>SUM(H14:H17)</f>
        <v>339950</v>
      </c>
    </row>
    <row r="21" spans="1:8" x14ac:dyDescent="0.25">
      <c r="A21" s="92" t="s">
        <v>35</v>
      </c>
      <c r="B21" s="166">
        <v>320000</v>
      </c>
      <c r="E21" s="92"/>
      <c r="F21" s="29"/>
      <c r="G21" s="165"/>
      <c r="H21" s="29"/>
    </row>
    <row r="22" spans="1:8" ht="19.5" thickBot="1" x14ac:dyDescent="0.35">
      <c r="A22" s="174"/>
      <c r="B22" s="177"/>
      <c r="E22" s="169" t="s">
        <v>22</v>
      </c>
      <c r="F22" s="172">
        <f>SUM(F11,F20)</f>
        <v>502600</v>
      </c>
      <c r="G22" s="170" t="s">
        <v>23</v>
      </c>
      <c r="H22" s="171">
        <f>H7+H20</f>
        <v>502600</v>
      </c>
    </row>
    <row r="23" spans="1:8" x14ac:dyDescent="0.25">
      <c r="A23" s="178" t="s">
        <v>37</v>
      </c>
      <c r="B23" s="168">
        <f>SUM(B18:B22)</f>
        <v>339950</v>
      </c>
    </row>
    <row r="24" spans="1:8" x14ac:dyDescent="0.25">
      <c r="A24" s="179"/>
      <c r="B24" s="180"/>
    </row>
    <row r="25" spans="1:8" x14ac:dyDescent="0.25">
      <c r="A25" s="107" t="s">
        <v>39</v>
      </c>
      <c r="B25" s="100">
        <f>B11-B23</f>
        <v>162650</v>
      </c>
    </row>
    <row r="26" spans="1:8" x14ac:dyDescent="0.25">
      <c r="A26" s="179"/>
      <c r="B26" s="180"/>
    </row>
    <row r="27" spans="1:8" ht="19.5" thickBot="1" x14ac:dyDescent="0.35">
      <c r="A27" s="104" t="s">
        <v>40</v>
      </c>
      <c r="B27" s="87">
        <f>B23+B25</f>
        <v>502600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2309-A794-4215-995D-9249B605B957}">
  <dimension ref="A2:L19"/>
  <sheetViews>
    <sheetView workbookViewId="0">
      <selection activeCell="B18" sqref="B18:H22"/>
    </sheetView>
  </sheetViews>
  <sheetFormatPr baseColWidth="10" defaultRowHeight="15.75" x14ac:dyDescent="0.25"/>
  <cols>
    <col min="1" max="1" width="17" customWidth="1"/>
    <col min="3" max="3" width="15.25" customWidth="1"/>
    <col min="8" max="8" width="27.5" customWidth="1"/>
    <col min="9" max="9" width="14.25" bestFit="1" customWidth="1"/>
    <col min="11" max="11" width="23.75" customWidth="1"/>
    <col min="12" max="12" width="14.25" bestFit="1" customWidth="1"/>
  </cols>
  <sheetData>
    <row r="2" spans="1:12" ht="24" thickBot="1" x14ac:dyDescent="0.4">
      <c r="A2" s="89" t="s">
        <v>241</v>
      </c>
      <c r="B2" s="88"/>
      <c r="C2" s="88"/>
      <c r="D2" s="88"/>
      <c r="E2" s="88"/>
      <c r="F2" s="88"/>
    </row>
    <row r="3" spans="1:12" ht="19.5" thickBot="1" x14ac:dyDescent="0.35">
      <c r="K3" s="158" t="s">
        <v>300</v>
      </c>
      <c r="L3" s="159"/>
    </row>
    <row r="4" spans="1:12" x14ac:dyDescent="0.25">
      <c r="A4" t="s">
        <v>242</v>
      </c>
      <c r="H4" s="90" t="s">
        <v>298</v>
      </c>
      <c r="I4" s="91">
        <v>600000</v>
      </c>
      <c r="J4" s="9"/>
      <c r="K4" s="53" t="s">
        <v>302</v>
      </c>
      <c r="L4" s="46"/>
    </row>
    <row r="5" spans="1:12" x14ac:dyDescent="0.25">
      <c r="A5" t="s">
        <v>243</v>
      </c>
      <c r="H5" s="92" t="s">
        <v>299</v>
      </c>
      <c r="I5" s="46">
        <v>-380000</v>
      </c>
      <c r="J5" s="9"/>
      <c r="K5" s="45" t="s">
        <v>301</v>
      </c>
      <c r="L5" s="46">
        <v>550000</v>
      </c>
    </row>
    <row r="6" spans="1:12" x14ac:dyDescent="0.25">
      <c r="A6" t="s">
        <v>244</v>
      </c>
      <c r="H6" s="92" t="s">
        <v>106</v>
      </c>
      <c r="I6" s="46">
        <v>-70000</v>
      </c>
      <c r="J6" s="9"/>
      <c r="K6" s="45" t="s">
        <v>303</v>
      </c>
      <c r="L6" s="46">
        <v>-330000</v>
      </c>
    </row>
    <row r="7" spans="1:12" x14ac:dyDescent="0.25">
      <c r="A7" t="s">
        <v>245</v>
      </c>
      <c r="H7" s="92"/>
      <c r="I7" s="46"/>
      <c r="J7" s="9"/>
      <c r="K7" s="45"/>
      <c r="L7" s="62">
        <f>SUM(L5:L6)</f>
        <v>220000</v>
      </c>
    </row>
    <row r="8" spans="1:12" ht="16.5" thickBot="1" x14ac:dyDescent="0.3">
      <c r="A8" t="s">
        <v>246</v>
      </c>
      <c r="H8" s="93" t="s">
        <v>284</v>
      </c>
      <c r="I8" s="55">
        <f>SUM(I4:I7)</f>
        <v>150000</v>
      </c>
      <c r="J8" s="9"/>
      <c r="K8" s="45"/>
      <c r="L8" s="46"/>
    </row>
    <row r="9" spans="1:12" x14ac:dyDescent="0.25">
      <c r="A9" t="s">
        <v>247</v>
      </c>
      <c r="I9" s="9"/>
      <c r="J9" s="9"/>
      <c r="K9" s="53" t="s">
        <v>104</v>
      </c>
      <c r="L9" s="46"/>
    </row>
    <row r="10" spans="1:12" x14ac:dyDescent="0.25">
      <c r="A10" s="2" t="s">
        <v>309</v>
      </c>
      <c r="I10" s="9"/>
      <c r="J10" s="9"/>
      <c r="K10" s="45" t="s">
        <v>304</v>
      </c>
      <c r="L10" s="46">
        <v>-150000</v>
      </c>
    </row>
    <row r="11" spans="1:12" x14ac:dyDescent="0.25">
      <c r="A11" t="s">
        <v>248</v>
      </c>
      <c r="I11" s="9"/>
      <c r="J11" s="9"/>
      <c r="K11" s="45" t="s">
        <v>305</v>
      </c>
      <c r="L11" s="46">
        <v>0</v>
      </c>
    </row>
    <row r="12" spans="1:12" x14ac:dyDescent="0.25">
      <c r="A12" s="2" t="s">
        <v>310</v>
      </c>
      <c r="I12" s="9"/>
      <c r="J12" s="9"/>
      <c r="K12" s="45"/>
      <c r="L12" s="62">
        <f>SUM(L10:L11)</f>
        <v>-150000</v>
      </c>
    </row>
    <row r="13" spans="1:12" x14ac:dyDescent="0.25">
      <c r="I13" s="9"/>
      <c r="J13" s="9"/>
      <c r="K13" s="45"/>
      <c r="L13" s="46"/>
    </row>
    <row r="14" spans="1:12" x14ac:dyDescent="0.25">
      <c r="H14" s="94" t="s">
        <v>311</v>
      </c>
      <c r="I14" s="9"/>
      <c r="J14" s="9"/>
      <c r="K14" s="53" t="s">
        <v>306</v>
      </c>
      <c r="L14" s="46"/>
    </row>
    <row r="15" spans="1:12" x14ac:dyDescent="0.25">
      <c r="H15" s="94" t="s">
        <v>312</v>
      </c>
      <c r="I15" s="9"/>
      <c r="J15" s="9"/>
      <c r="K15" s="45" t="s">
        <v>307</v>
      </c>
      <c r="L15" s="46">
        <v>80000</v>
      </c>
    </row>
    <row r="16" spans="1:12" x14ac:dyDescent="0.25">
      <c r="I16" s="9"/>
      <c r="J16" s="9"/>
      <c r="K16" s="45" t="s">
        <v>105</v>
      </c>
      <c r="L16" s="46">
        <v>-90000</v>
      </c>
    </row>
    <row r="17" spans="9:12" x14ac:dyDescent="0.25">
      <c r="I17" s="9"/>
      <c r="J17" s="9"/>
      <c r="K17" s="45"/>
      <c r="L17" s="62">
        <f>SUM(L15:L16)</f>
        <v>-10000</v>
      </c>
    </row>
    <row r="18" spans="9:12" x14ac:dyDescent="0.25">
      <c r="I18" s="9"/>
      <c r="J18" s="9"/>
      <c r="K18" s="45"/>
      <c r="L18" s="46"/>
    </row>
    <row r="19" spans="9:12" ht="16.5" thickBot="1" x14ac:dyDescent="0.3">
      <c r="I19" s="9"/>
      <c r="J19" s="9"/>
      <c r="K19" s="77" t="s">
        <v>308</v>
      </c>
      <c r="L19" s="78">
        <f>L7+L12+L17</f>
        <v>60000</v>
      </c>
    </row>
  </sheetData>
  <mergeCells count="1"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EBC6-538D-4C0F-AE18-495322BD2DE0}">
  <dimension ref="A1:I83"/>
  <sheetViews>
    <sheetView workbookViewId="0">
      <selection activeCell="D12" sqref="D12"/>
    </sheetView>
  </sheetViews>
  <sheetFormatPr baseColWidth="10" defaultRowHeight="15.75" x14ac:dyDescent="0.25"/>
  <cols>
    <col min="1" max="1" width="31.125" customWidth="1"/>
    <col min="2" max="2" width="18.125" style="1" customWidth="1"/>
    <col min="5" max="5" width="21.875" customWidth="1"/>
    <col min="6" max="6" width="17.5" bestFit="1" customWidth="1"/>
    <col min="7" max="7" width="31.875" bestFit="1" customWidth="1"/>
    <col min="8" max="8" width="27" customWidth="1"/>
  </cols>
  <sheetData>
    <row r="1" spans="1:9" s="3" customFormat="1" ht="24" thickBot="1" x14ac:dyDescent="0.4">
      <c r="A1" s="105" t="s">
        <v>4</v>
      </c>
      <c r="B1" s="109" t="s">
        <v>313</v>
      </c>
      <c r="C1" s="110"/>
    </row>
    <row r="2" spans="1:9" ht="19.5" thickBot="1" x14ac:dyDescent="0.35">
      <c r="A2" s="160" t="s">
        <v>0</v>
      </c>
      <c r="B2" s="173"/>
      <c r="E2" s="111" t="s">
        <v>0</v>
      </c>
      <c r="F2" s="112"/>
      <c r="G2" s="111" t="s">
        <v>2</v>
      </c>
      <c r="H2" s="112"/>
    </row>
    <row r="3" spans="1:9" x14ac:dyDescent="0.25">
      <c r="A3" s="181" t="s">
        <v>1</v>
      </c>
      <c r="B3" s="46">
        <v>830</v>
      </c>
      <c r="C3" s="9"/>
      <c r="D3" s="9"/>
      <c r="E3" s="45"/>
      <c r="F3" s="46"/>
      <c r="G3" s="45"/>
      <c r="H3" s="46"/>
      <c r="I3" s="9"/>
    </row>
    <row r="4" spans="1:9" x14ac:dyDescent="0.25">
      <c r="A4" s="181" t="s">
        <v>52</v>
      </c>
      <c r="B4" s="46">
        <v>52406.5</v>
      </c>
      <c r="C4" s="9"/>
      <c r="D4" s="9"/>
      <c r="E4" s="99" t="s">
        <v>6</v>
      </c>
      <c r="F4" s="46"/>
      <c r="G4" s="99" t="s">
        <v>66</v>
      </c>
      <c r="H4" s="29"/>
      <c r="I4" s="9"/>
    </row>
    <row r="5" spans="1:9" x14ac:dyDescent="0.25">
      <c r="A5" s="181" t="s">
        <v>53</v>
      </c>
      <c r="B5" s="46">
        <v>46800</v>
      </c>
      <c r="C5" s="9"/>
      <c r="D5" s="9"/>
      <c r="E5" s="92" t="s">
        <v>41</v>
      </c>
      <c r="F5" s="46">
        <f>B3+B4</f>
        <v>53236.5</v>
      </c>
      <c r="G5" s="107" t="s">
        <v>3</v>
      </c>
      <c r="H5" s="100">
        <f>F21-H17</f>
        <v>26594.299999999988</v>
      </c>
      <c r="I5" s="9"/>
    </row>
    <row r="6" spans="1:9" x14ac:dyDescent="0.25">
      <c r="A6" s="181" t="s">
        <v>54</v>
      </c>
      <c r="B6" s="46">
        <v>8000</v>
      </c>
      <c r="C6" s="9"/>
      <c r="D6" s="9"/>
      <c r="E6" s="101" t="s">
        <v>68</v>
      </c>
      <c r="F6" s="46">
        <f>B5</f>
        <v>46800</v>
      </c>
      <c r="G6" s="92"/>
      <c r="H6" s="29"/>
      <c r="I6" s="9"/>
    </row>
    <row r="7" spans="1:9" x14ac:dyDescent="0.25">
      <c r="A7" s="181" t="s">
        <v>55</v>
      </c>
      <c r="B7" s="46">
        <v>43000</v>
      </c>
      <c r="C7" s="9"/>
      <c r="D7" s="9"/>
      <c r="E7" s="92"/>
      <c r="F7" s="29"/>
      <c r="G7" s="45"/>
      <c r="H7" s="46"/>
      <c r="I7" s="9"/>
    </row>
    <row r="8" spans="1:9" x14ac:dyDescent="0.25">
      <c r="A8" s="181" t="s">
        <v>56</v>
      </c>
      <c r="B8" s="46">
        <v>1800</v>
      </c>
      <c r="C8" s="9"/>
      <c r="D8" s="9"/>
      <c r="E8" s="102" t="s">
        <v>43</v>
      </c>
      <c r="F8" s="106">
        <f>SUM(F5:F7)</f>
        <v>100036.5</v>
      </c>
      <c r="G8" s="45"/>
      <c r="H8" s="46"/>
      <c r="I8" s="9"/>
    </row>
    <row r="9" spans="1:9" x14ac:dyDescent="0.25">
      <c r="A9" s="182" t="s">
        <v>57</v>
      </c>
      <c r="B9" s="46">
        <v>7000</v>
      </c>
      <c r="C9" s="9"/>
      <c r="D9" s="9"/>
      <c r="E9" s="92"/>
      <c r="F9" s="29"/>
      <c r="G9" s="92"/>
      <c r="H9" s="29"/>
      <c r="I9" s="9"/>
    </row>
    <row r="10" spans="1:9" x14ac:dyDescent="0.25">
      <c r="A10" s="181"/>
      <c r="B10" s="46"/>
      <c r="C10" s="9"/>
      <c r="D10" s="9"/>
      <c r="E10" s="92"/>
      <c r="F10" s="29"/>
      <c r="G10" s="92"/>
      <c r="H10" s="29"/>
      <c r="I10" s="9"/>
    </row>
    <row r="11" spans="1:9" ht="19.5" thickBot="1" x14ac:dyDescent="0.35">
      <c r="A11" s="183" t="s">
        <v>60</v>
      </c>
      <c r="B11" s="184">
        <f>SUM(B3:B9)</f>
        <v>159836.5</v>
      </c>
      <c r="C11" s="9"/>
      <c r="D11" s="9"/>
      <c r="E11" s="99" t="s">
        <v>8</v>
      </c>
      <c r="F11" s="46"/>
      <c r="G11" s="99" t="s">
        <v>13</v>
      </c>
      <c r="H11" s="46"/>
      <c r="I11" s="9"/>
    </row>
    <row r="12" spans="1:9" x14ac:dyDescent="0.25">
      <c r="A12" s="10"/>
      <c r="B12" s="9"/>
      <c r="C12" s="9"/>
      <c r="D12" s="9"/>
      <c r="E12" s="45" t="s">
        <v>69</v>
      </c>
      <c r="F12" s="46">
        <f>B6</f>
        <v>8000</v>
      </c>
      <c r="G12" s="45" t="s">
        <v>62</v>
      </c>
      <c r="H12" s="46">
        <f>B17</f>
        <v>34830</v>
      </c>
      <c r="I12" s="9"/>
    </row>
    <row r="13" spans="1:9" x14ac:dyDescent="0.25">
      <c r="A13" s="10"/>
      <c r="B13" s="9"/>
      <c r="C13" s="9"/>
      <c r="D13" s="9"/>
      <c r="E13" s="45" t="s">
        <v>70</v>
      </c>
      <c r="F13" s="46">
        <f>B7</f>
        <v>43000</v>
      </c>
      <c r="G13" s="45" t="s">
        <v>67</v>
      </c>
      <c r="H13" s="46">
        <f>B18+B20</f>
        <v>78412.2</v>
      </c>
      <c r="I13" s="9"/>
    </row>
    <row r="14" spans="1:9" ht="16.5" thickBot="1" x14ac:dyDescent="0.3">
      <c r="A14" s="10"/>
      <c r="B14" s="9"/>
      <c r="C14" s="9"/>
      <c r="D14" s="9"/>
      <c r="E14" s="45" t="s">
        <v>71</v>
      </c>
      <c r="F14" s="46">
        <f>B8</f>
        <v>1800</v>
      </c>
      <c r="G14" s="101" t="s">
        <v>65</v>
      </c>
      <c r="H14" s="46">
        <f>B19</f>
        <v>20000</v>
      </c>
      <c r="I14" s="9"/>
    </row>
    <row r="15" spans="1:9" ht="18.75" x14ac:dyDescent="0.3">
      <c r="A15" s="185" t="s">
        <v>2</v>
      </c>
      <c r="B15" s="91"/>
      <c r="C15" s="9"/>
      <c r="D15" s="9"/>
      <c r="E15" s="101" t="s">
        <v>72</v>
      </c>
      <c r="F15" s="46">
        <f>B9</f>
        <v>7000</v>
      </c>
      <c r="G15" s="101"/>
      <c r="H15" s="46"/>
      <c r="I15" s="9"/>
    </row>
    <row r="16" spans="1:9" x14ac:dyDescent="0.25">
      <c r="A16" s="176" t="s">
        <v>62</v>
      </c>
      <c r="B16" s="46"/>
      <c r="C16" s="9"/>
      <c r="D16" s="9"/>
      <c r="E16" s="92"/>
      <c r="F16" s="29"/>
      <c r="G16" s="92"/>
      <c r="H16" s="29"/>
      <c r="I16" s="9"/>
    </row>
    <row r="17" spans="1:9" x14ac:dyDescent="0.25">
      <c r="A17" s="181" t="s">
        <v>32</v>
      </c>
      <c r="B17" s="46">
        <v>34830</v>
      </c>
      <c r="C17" s="9"/>
      <c r="D17" s="9"/>
      <c r="E17" s="102" t="s">
        <v>50</v>
      </c>
      <c r="F17" s="106">
        <f>SUM(F12:F16)</f>
        <v>59800</v>
      </c>
      <c r="G17" s="108" t="s">
        <v>51</v>
      </c>
      <c r="H17" s="103">
        <f>SUM(H12:H14)</f>
        <v>133242.20000000001</v>
      </c>
      <c r="I17" s="9"/>
    </row>
    <row r="18" spans="1:9" x14ac:dyDescent="0.25">
      <c r="A18" s="181" t="s">
        <v>59</v>
      </c>
      <c r="B18" s="46">
        <v>60000</v>
      </c>
      <c r="C18" s="9"/>
      <c r="D18" s="9"/>
      <c r="E18" s="92"/>
      <c r="F18" s="29"/>
      <c r="G18" s="92"/>
      <c r="H18" s="29"/>
      <c r="I18" s="9"/>
    </row>
    <row r="19" spans="1:9" x14ac:dyDescent="0.25">
      <c r="A19" s="181" t="s">
        <v>58</v>
      </c>
      <c r="B19" s="46">
        <v>20000</v>
      </c>
      <c r="C19" s="9"/>
      <c r="D19" s="9"/>
      <c r="E19" s="45"/>
      <c r="F19" s="46"/>
      <c r="G19" s="45"/>
      <c r="H19" s="46"/>
      <c r="I19" s="9"/>
    </row>
    <row r="20" spans="1:9" x14ac:dyDescent="0.25">
      <c r="A20" s="181" t="s">
        <v>73</v>
      </c>
      <c r="B20" s="46">
        <v>18412.2</v>
      </c>
      <c r="C20" s="9"/>
      <c r="D20" s="9"/>
      <c r="E20" s="45"/>
      <c r="F20" s="46"/>
      <c r="G20" s="45"/>
      <c r="H20" s="46"/>
      <c r="I20" s="9"/>
    </row>
    <row r="21" spans="1:9" ht="19.5" thickBot="1" x14ac:dyDescent="0.35">
      <c r="A21" s="178" t="s">
        <v>63</v>
      </c>
      <c r="B21" s="168">
        <f>SUM(B17:B20)</f>
        <v>133242.20000000001</v>
      </c>
      <c r="C21" s="9"/>
      <c r="D21" s="9"/>
      <c r="E21" s="104" t="s">
        <v>60</v>
      </c>
      <c r="F21" s="87">
        <f>F8+F17</f>
        <v>159836.5</v>
      </c>
      <c r="G21" s="104" t="s">
        <v>61</v>
      </c>
      <c r="H21" s="87">
        <f>SUM(H5+H17)</f>
        <v>159836.5</v>
      </c>
      <c r="I21" s="9"/>
    </row>
    <row r="22" spans="1:9" x14ac:dyDescent="0.25">
      <c r="A22" s="181"/>
      <c r="B22" s="46"/>
      <c r="C22" s="9"/>
      <c r="D22" s="9"/>
      <c r="E22" s="9"/>
      <c r="F22" s="9"/>
      <c r="G22" s="9"/>
      <c r="H22" s="9"/>
      <c r="I22" s="9"/>
    </row>
    <row r="23" spans="1:9" x14ac:dyDescent="0.25">
      <c r="A23" s="186" t="s">
        <v>64</v>
      </c>
      <c r="B23" s="100">
        <f>B11-B21</f>
        <v>26594.299999999988</v>
      </c>
      <c r="C23" s="9"/>
      <c r="D23" s="9"/>
      <c r="E23" s="9"/>
      <c r="F23" s="9"/>
      <c r="G23" s="9"/>
      <c r="H23" s="9"/>
      <c r="I23" s="9"/>
    </row>
    <row r="24" spans="1:9" x14ac:dyDescent="0.25">
      <c r="A24" s="181"/>
      <c r="B24" s="46"/>
      <c r="C24" s="9"/>
      <c r="D24" s="9"/>
      <c r="E24" s="9"/>
      <c r="F24" s="9"/>
      <c r="G24" s="9"/>
      <c r="H24" s="9"/>
      <c r="I24" s="9"/>
    </row>
    <row r="25" spans="1:9" x14ac:dyDescent="0.25">
      <c r="A25" s="181"/>
      <c r="B25" s="46"/>
      <c r="C25" s="9"/>
      <c r="D25" s="9"/>
      <c r="E25" s="9"/>
      <c r="F25" s="9"/>
      <c r="G25" s="9"/>
      <c r="H25" s="9"/>
      <c r="I25" s="9"/>
    </row>
    <row r="26" spans="1:9" ht="19.5" thickBot="1" x14ac:dyDescent="0.35">
      <c r="A26" s="183" t="s">
        <v>23</v>
      </c>
      <c r="B26" s="184">
        <f>B21+B23</f>
        <v>159836.5</v>
      </c>
      <c r="C26" s="9"/>
      <c r="D26" s="9"/>
      <c r="E26" s="9"/>
      <c r="F26" s="9"/>
      <c r="G26" s="9"/>
      <c r="H26" s="9"/>
      <c r="I26" s="9"/>
    </row>
    <row r="27" spans="1:9" x14ac:dyDescent="0.25">
      <c r="A27" s="10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10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10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10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10"/>
      <c r="B31" s="9"/>
      <c r="C31" s="9"/>
      <c r="D31" s="9"/>
      <c r="E31" s="9"/>
      <c r="F31" s="9"/>
      <c r="G31" s="9"/>
      <c r="H31" s="9"/>
      <c r="I31" s="9"/>
    </row>
    <row r="32" spans="1:9" x14ac:dyDescent="0.25">
      <c r="B32" s="9"/>
      <c r="C32" s="9"/>
      <c r="D32" s="9"/>
      <c r="E32" s="9"/>
      <c r="F32" s="9"/>
      <c r="G32" s="9"/>
      <c r="H32" s="9"/>
      <c r="I32" s="9"/>
    </row>
    <row r="33" spans="2:9" x14ac:dyDescent="0.25">
      <c r="B33" s="9"/>
      <c r="C33" s="9"/>
      <c r="D33" s="9"/>
      <c r="E33" s="9"/>
      <c r="F33" s="9"/>
      <c r="G33" s="9"/>
      <c r="H33" s="9"/>
      <c r="I33" s="9"/>
    </row>
    <row r="34" spans="2:9" x14ac:dyDescent="0.25">
      <c r="B34" s="9"/>
      <c r="C34" s="9"/>
      <c r="D34" s="9"/>
      <c r="E34" s="9"/>
      <c r="F34" s="9"/>
      <c r="G34" s="9"/>
      <c r="H34" s="9"/>
      <c r="I34" s="9"/>
    </row>
    <row r="35" spans="2:9" x14ac:dyDescent="0.25">
      <c r="B35" s="9"/>
      <c r="C35" s="9"/>
      <c r="D35" s="9"/>
      <c r="E35" s="9"/>
      <c r="F35" s="9"/>
      <c r="G35" s="9"/>
      <c r="H35" s="9"/>
      <c r="I35" s="9"/>
    </row>
    <row r="36" spans="2:9" x14ac:dyDescent="0.25">
      <c r="B36" s="9"/>
      <c r="C36" s="9"/>
      <c r="D36" s="9"/>
      <c r="E36" s="9"/>
      <c r="F36" s="9"/>
      <c r="G36" s="9"/>
      <c r="H36" s="9"/>
      <c r="I36" s="9"/>
    </row>
    <row r="37" spans="2:9" x14ac:dyDescent="0.25">
      <c r="B37" s="9"/>
      <c r="C37" s="9"/>
      <c r="D37" s="9"/>
      <c r="E37" s="9"/>
      <c r="F37" s="9"/>
      <c r="G37" s="9"/>
      <c r="H37" s="9"/>
      <c r="I37" s="9"/>
    </row>
    <row r="38" spans="2:9" x14ac:dyDescent="0.25">
      <c r="B38" s="9"/>
      <c r="C38" s="9"/>
      <c r="D38" s="9"/>
      <c r="E38" s="9"/>
      <c r="F38" s="9"/>
      <c r="G38" s="9"/>
      <c r="H38" s="9"/>
      <c r="I38" s="9"/>
    </row>
    <row r="39" spans="2:9" x14ac:dyDescent="0.25">
      <c r="B39" s="9"/>
      <c r="C39" s="9"/>
      <c r="D39" s="9"/>
      <c r="E39" s="9"/>
      <c r="F39" s="9"/>
      <c r="G39" s="9"/>
      <c r="H39" s="9"/>
      <c r="I39" s="9"/>
    </row>
    <row r="40" spans="2:9" x14ac:dyDescent="0.25">
      <c r="B40" s="9"/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x14ac:dyDescent="0.25">
      <c r="B42" s="9"/>
      <c r="C42" s="9"/>
      <c r="D42" s="9"/>
      <c r="E42" s="9"/>
      <c r="F42" s="9"/>
      <c r="G42" s="9"/>
      <c r="H42" s="9"/>
      <c r="I42" s="9"/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4" spans="2:9" x14ac:dyDescent="0.25">
      <c r="B44" s="9"/>
      <c r="C44" s="9"/>
      <c r="D44" s="9"/>
      <c r="E44" s="9"/>
      <c r="F44" s="9"/>
      <c r="G44" s="9"/>
      <c r="H44" s="9"/>
      <c r="I44" s="9"/>
    </row>
    <row r="45" spans="2:9" x14ac:dyDescent="0.25">
      <c r="B45" s="9"/>
      <c r="C45" s="9"/>
      <c r="D45" s="9"/>
      <c r="E45" s="9"/>
      <c r="F45" s="9"/>
      <c r="G45" s="9"/>
      <c r="H45" s="9"/>
      <c r="I45" s="9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47" spans="2:9" x14ac:dyDescent="0.25">
      <c r="B47" s="9"/>
      <c r="C47" s="9"/>
      <c r="D47" s="9"/>
      <c r="E47" s="9"/>
      <c r="F47" s="9"/>
      <c r="G47" s="9"/>
      <c r="H47" s="9"/>
      <c r="I47" s="9"/>
    </row>
    <row r="48" spans="2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  <row r="52" spans="2:9" x14ac:dyDescent="0.25">
      <c r="B52" s="9"/>
      <c r="C52" s="9"/>
      <c r="D52" s="9"/>
      <c r="E52" s="9"/>
      <c r="F52" s="9"/>
      <c r="G52" s="9"/>
      <c r="H52" s="9"/>
      <c r="I52" s="9"/>
    </row>
    <row r="53" spans="2:9" x14ac:dyDescent="0.25">
      <c r="B53" s="9"/>
      <c r="C53" s="9"/>
      <c r="D53" s="9"/>
      <c r="E53" s="9"/>
      <c r="F53" s="9"/>
      <c r="G53" s="9"/>
      <c r="H53" s="9"/>
      <c r="I53" s="9"/>
    </row>
    <row r="54" spans="2:9" x14ac:dyDescent="0.25">
      <c r="B54" s="9"/>
      <c r="C54" s="9"/>
      <c r="D54" s="9"/>
      <c r="E54" s="9"/>
      <c r="F54" s="9"/>
      <c r="G54" s="9"/>
      <c r="H54" s="9"/>
      <c r="I54" s="9"/>
    </row>
    <row r="55" spans="2:9" x14ac:dyDescent="0.25">
      <c r="B55" s="9"/>
      <c r="C55" s="9"/>
      <c r="D55" s="9"/>
      <c r="E55" s="9"/>
      <c r="F55" s="9"/>
      <c r="G55" s="9"/>
      <c r="H55" s="9"/>
      <c r="I55" s="9"/>
    </row>
    <row r="56" spans="2:9" x14ac:dyDescent="0.25">
      <c r="B56" s="9"/>
      <c r="C56" s="9"/>
      <c r="D56" s="9"/>
      <c r="E56" s="9"/>
      <c r="F56" s="9"/>
      <c r="G56" s="9"/>
      <c r="H56" s="9"/>
      <c r="I56" s="9"/>
    </row>
    <row r="57" spans="2:9" x14ac:dyDescent="0.25">
      <c r="B57" s="9"/>
      <c r="C57" s="9"/>
      <c r="D57" s="9"/>
      <c r="E57" s="9"/>
      <c r="F57" s="9"/>
      <c r="G57" s="9"/>
      <c r="H57" s="9"/>
      <c r="I57" s="9"/>
    </row>
    <row r="58" spans="2:9" x14ac:dyDescent="0.25">
      <c r="B58" s="9"/>
      <c r="C58" s="9"/>
      <c r="D58" s="9"/>
      <c r="E58" s="9"/>
      <c r="F58" s="9"/>
      <c r="G58" s="9"/>
      <c r="H58" s="9"/>
      <c r="I58" s="9"/>
    </row>
    <row r="59" spans="2:9" x14ac:dyDescent="0.25">
      <c r="B59" s="9"/>
      <c r="C59" s="9"/>
      <c r="D59" s="9"/>
      <c r="E59" s="9"/>
      <c r="F59" s="9"/>
      <c r="G59" s="9"/>
      <c r="H59" s="9"/>
      <c r="I59" s="9"/>
    </row>
    <row r="60" spans="2:9" x14ac:dyDescent="0.25">
      <c r="B60" s="9"/>
      <c r="C60" s="9"/>
      <c r="D60" s="9"/>
      <c r="E60" s="9"/>
      <c r="F60" s="9"/>
      <c r="G60" s="9"/>
      <c r="H60" s="9"/>
      <c r="I60" s="9"/>
    </row>
    <row r="61" spans="2:9" x14ac:dyDescent="0.25">
      <c r="B61" s="9"/>
      <c r="C61" s="9"/>
      <c r="D61" s="9"/>
      <c r="E61" s="9"/>
      <c r="F61" s="9"/>
      <c r="G61" s="9"/>
      <c r="H61" s="9"/>
      <c r="I61" s="9"/>
    </row>
    <row r="62" spans="2:9" x14ac:dyDescent="0.25">
      <c r="B62" s="9"/>
      <c r="C62" s="9"/>
      <c r="D62" s="9"/>
      <c r="E62" s="9"/>
      <c r="F62" s="9"/>
      <c r="G62" s="9"/>
      <c r="H62" s="9"/>
      <c r="I62" s="9"/>
    </row>
    <row r="63" spans="2:9" x14ac:dyDescent="0.25">
      <c r="B63" s="9"/>
      <c r="C63" s="9"/>
      <c r="D63" s="9"/>
      <c r="E63" s="9"/>
      <c r="F63" s="9"/>
      <c r="G63" s="9"/>
      <c r="H63" s="9"/>
      <c r="I63" s="9"/>
    </row>
    <row r="64" spans="2:9" x14ac:dyDescent="0.25">
      <c r="B64" s="9"/>
      <c r="C64" s="9"/>
      <c r="D64" s="9"/>
      <c r="E64" s="9"/>
      <c r="F64" s="9"/>
      <c r="G64" s="9"/>
      <c r="H64" s="9"/>
      <c r="I64" s="9"/>
    </row>
    <row r="65" spans="2:9" x14ac:dyDescent="0.25">
      <c r="B65" s="9"/>
      <c r="C65" s="9"/>
      <c r="D65" s="9"/>
      <c r="E65" s="9"/>
      <c r="F65" s="9"/>
      <c r="G65" s="9"/>
      <c r="H65" s="9"/>
      <c r="I65" s="9"/>
    </row>
    <row r="66" spans="2:9" x14ac:dyDescent="0.25">
      <c r="B66" s="9"/>
      <c r="C66" s="9"/>
      <c r="D66" s="9"/>
      <c r="E66" s="9"/>
      <c r="F66" s="9"/>
      <c r="G66" s="9"/>
      <c r="H66" s="9"/>
      <c r="I66" s="9"/>
    </row>
    <row r="67" spans="2:9" x14ac:dyDescent="0.25">
      <c r="B67" s="9"/>
      <c r="C67" s="9"/>
      <c r="D67" s="9"/>
      <c r="E67" s="9"/>
      <c r="F67" s="9"/>
      <c r="G67" s="9"/>
      <c r="H67" s="9"/>
      <c r="I67" s="9"/>
    </row>
    <row r="68" spans="2:9" x14ac:dyDescent="0.25">
      <c r="B68" s="9"/>
      <c r="C68" s="9"/>
      <c r="D68" s="9"/>
      <c r="E68" s="9"/>
      <c r="F68" s="9"/>
      <c r="G68" s="9"/>
      <c r="H68" s="9"/>
      <c r="I68" s="9"/>
    </row>
    <row r="69" spans="2:9" x14ac:dyDescent="0.25">
      <c r="B69" s="9"/>
      <c r="C69" s="9"/>
      <c r="D69" s="9"/>
      <c r="E69" s="9"/>
      <c r="F69" s="9"/>
      <c r="G69" s="9"/>
      <c r="H69" s="9"/>
      <c r="I69" s="9"/>
    </row>
    <row r="70" spans="2:9" x14ac:dyDescent="0.25">
      <c r="B70" s="9"/>
      <c r="C70" s="9"/>
      <c r="D70" s="9"/>
      <c r="E70" s="9"/>
      <c r="F70" s="9"/>
      <c r="G70" s="9"/>
      <c r="H70" s="9"/>
      <c r="I70" s="9"/>
    </row>
    <row r="71" spans="2:9" x14ac:dyDescent="0.25">
      <c r="B71" s="9"/>
      <c r="C71" s="9"/>
      <c r="D71" s="9"/>
      <c r="E71" s="9"/>
      <c r="F71" s="9"/>
      <c r="G71" s="9"/>
      <c r="H71" s="9"/>
      <c r="I71" s="9"/>
    </row>
    <row r="72" spans="2:9" x14ac:dyDescent="0.25">
      <c r="B72" s="9"/>
      <c r="C72" s="9"/>
      <c r="D72" s="9"/>
      <c r="E72" s="9"/>
      <c r="F72" s="9"/>
      <c r="G72" s="9"/>
      <c r="H72" s="9"/>
      <c r="I72" s="9"/>
    </row>
    <row r="73" spans="2:9" x14ac:dyDescent="0.25">
      <c r="B73" s="9"/>
      <c r="C73" s="9"/>
      <c r="D73" s="9"/>
      <c r="E73" s="9"/>
      <c r="F73" s="9"/>
      <c r="G73" s="9"/>
      <c r="H73" s="9"/>
      <c r="I73" s="9"/>
    </row>
    <row r="74" spans="2:9" x14ac:dyDescent="0.25">
      <c r="B74" s="9"/>
      <c r="C74" s="9"/>
      <c r="D74" s="9"/>
      <c r="E74" s="9"/>
      <c r="F74" s="9"/>
      <c r="G74" s="9"/>
      <c r="H74" s="9"/>
      <c r="I74" s="9"/>
    </row>
    <row r="75" spans="2:9" x14ac:dyDescent="0.25">
      <c r="B75" s="9"/>
      <c r="C75" s="9"/>
      <c r="D75" s="9"/>
      <c r="E75" s="9"/>
      <c r="F75" s="9"/>
      <c r="G75" s="9"/>
      <c r="H75" s="9"/>
      <c r="I75" s="9"/>
    </row>
    <row r="76" spans="2:9" x14ac:dyDescent="0.25">
      <c r="B76" s="9"/>
      <c r="C76" s="9"/>
      <c r="D76" s="9"/>
      <c r="E76" s="9"/>
      <c r="F76" s="9"/>
      <c r="G76" s="9"/>
      <c r="H76" s="9"/>
      <c r="I76" s="9"/>
    </row>
    <row r="77" spans="2:9" x14ac:dyDescent="0.25">
      <c r="B77" s="9"/>
      <c r="C77" s="9"/>
      <c r="D77" s="9"/>
      <c r="E77" s="9"/>
      <c r="F77" s="9"/>
      <c r="G77" s="9"/>
      <c r="H77" s="9"/>
      <c r="I77" s="9"/>
    </row>
    <row r="78" spans="2:9" x14ac:dyDescent="0.25">
      <c r="B78" s="9"/>
      <c r="C78" s="9"/>
      <c r="D78" s="9"/>
      <c r="E78" s="9"/>
      <c r="F78" s="9"/>
      <c r="G78" s="9"/>
      <c r="H78" s="9"/>
      <c r="I78" s="9"/>
    </row>
    <row r="79" spans="2:9" x14ac:dyDescent="0.25">
      <c r="B79" s="9"/>
      <c r="C79" s="9"/>
      <c r="D79" s="9"/>
      <c r="E79" s="9"/>
      <c r="F79" s="9"/>
      <c r="G79" s="9"/>
      <c r="H79" s="9"/>
      <c r="I79" s="9"/>
    </row>
    <row r="80" spans="2:9" x14ac:dyDescent="0.25">
      <c r="B80" s="9"/>
      <c r="C80" s="9"/>
      <c r="D80" s="9"/>
      <c r="E80" s="9"/>
      <c r="F80" s="9"/>
      <c r="G80" s="9"/>
      <c r="H80" s="9"/>
      <c r="I80" s="9"/>
    </row>
    <row r="81" spans="2:9" x14ac:dyDescent="0.25">
      <c r="B81" s="9"/>
      <c r="C81" s="9"/>
      <c r="D81" s="9"/>
      <c r="E81" s="9"/>
      <c r="F81" s="9"/>
      <c r="G81" s="9"/>
      <c r="H81" s="9"/>
      <c r="I81" s="9"/>
    </row>
    <row r="82" spans="2:9" x14ac:dyDescent="0.25">
      <c r="B82" s="9"/>
      <c r="C82" s="9"/>
      <c r="D82" s="9"/>
      <c r="E82" s="9"/>
      <c r="F82" s="9"/>
      <c r="G82" s="9"/>
      <c r="H82" s="9"/>
      <c r="I82" s="9"/>
    </row>
    <row r="83" spans="2:9" x14ac:dyDescent="0.25">
      <c r="C83" s="9"/>
      <c r="D83" s="9"/>
      <c r="E83" s="9"/>
      <c r="F83" s="9"/>
      <c r="G83" s="9"/>
      <c r="H83" s="9"/>
      <c r="I83" s="9"/>
    </row>
  </sheetData>
  <mergeCells count="3">
    <mergeCell ref="B1:C1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198F-DF25-41F9-B5FB-CEDA3AE0889D}">
  <dimension ref="A1:I19"/>
  <sheetViews>
    <sheetView workbookViewId="0">
      <selection activeCell="E17" sqref="E17"/>
    </sheetView>
  </sheetViews>
  <sheetFormatPr baseColWidth="10" defaultRowHeight="15.75" x14ac:dyDescent="0.25"/>
  <cols>
    <col min="2" max="2" width="24.75" customWidth="1"/>
    <col min="3" max="3" width="18.25" customWidth="1"/>
  </cols>
  <sheetData>
    <row r="1" spans="1:9" ht="36" x14ac:dyDescent="0.55000000000000004">
      <c r="A1" s="118" t="s">
        <v>88</v>
      </c>
      <c r="B1" s="118"/>
      <c r="C1" s="118"/>
      <c r="D1" s="118"/>
      <c r="E1" s="118"/>
      <c r="F1" s="118"/>
    </row>
    <row r="2" spans="1:9" ht="15.75" customHeight="1" x14ac:dyDescent="0.25">
      <c r="A2" s="117" t="s">
        <v>74</v>
      </c>
      <c r="B2" s="117"/>
      <c r="C2" s="117"/>
      <c r="D2" s="117"/>
      <c r="E2" s="117"/>
      <c r="F2" s="117"/>
      <c r="G2" s="17"/>
      <c r="H2" s="17"/>
      <c r="I2" s="17"/>
    </row>
    <row r="3" spans="1:9" x14ac:dyDescent="0.25">
      <c r="A3" s="117"/>
      <c r="B3" s="117"/>
      <c r="C3" s="117"/>
      <c r="D3" s="117"/>
      <c r="E3" s="117"/>
      <c r="F3" s="117"/>
      <c r="G3" s="17"/>
      <c r="H3" s="17"/>
      <c r="I3" s="17"/>
    </row>
    <row r="4" spans="1:9" x14ac:dyDescent="0.25">
      <c r="A4" s="117"/>
      <c r="B4" s="117"/>
      <c r="C4" s="117"/>
      <c r="D4" s="117"/>
      <c r="E4" s="117"/>
      <c r="F4" s="117"/>
      <c r="G4" s="17"/>
      <c r="H4" s="17"/>
      <c r="I4" s="17"/>
    </row>
    <row r="5" spans="1:9" x14ac:dyDescent="0.25">
      <c r="A5" s="117"/>
      <c r="B5" s="117"/>
      <c r="C5" s="117"/>
      <c r="D5" s="117"/>
      <c r="E5" s="117"/>
      <c r="F5" s="117"/>
      <c r="G5" s="17"/>
      <c r="H5" s="17"/>
      <c r="I5" s="17"/>
    </row>
    <row r="6" spans="1:9" x14ac:dyDescent="0.25">
      <c r="A6" s="117"/>
      <c r="B6" s="117"/>
      <c r="C6" s="117"/>
      <c r="D6" s="117"/>
      <c r="E6" s="117"/>
      <c r="F6" s="117"/>
      <c r="G6" s="17"/>
      <c r="H6" s="17"/>
      <c r="I6" s="17"/>
    </row>
    <row r="7" spans="1:9" ht="12" customHeight="1" thickBot="1" x14ac:dyDescent="0.3">
      <c r="A7" s="117"/>
      <c r="B7" s="117"/>
      <c r="C7" s="117"/>
      <c r="D7" s="117"/>
      <c r="E7" s="117"/>
      <c r="F7" s="117"/>
      <c r="G7" s="17"/>
      <c r="H7" s="17"/>
      <c r="I7" s="17"/>
    </row>
    <row r="8" spans="1:9" ht="16.5" hidden="1" thickBot="1" x14ac:dyDescent="0.3">
      <c r="A8" s="117"/>
      <c r="B8" s="117"/>
      <c r="C8" s="117"/>
      <c r="D8" s="117"/>
      <c r="E8" s="117"/>
      <c r="F8" s="117"/>
      <c r="G8" s="17"/>
      <c r="H8" s="17"/>
      <c r="I8" s="17"/>
    </row>
    <row r="9" spans="1:9" ht="16.5" hidden="1" thickBot="1" x14ac:dyDescent="0.3">
      <c r="A9" s="117"/>
      <c r="B9" s="117"/>
      <c r="C9" s="117"/>
      <c r="D9" s="117"/>
      <c r="E9" s="117"/>
      <c r="F9" s="117"/>
    </row>
    <row r="10" spans="1:9" ht="16.5" hidden="1" thickBot="1" x14ac:dyDescent="0.3">
      <c r="A10" s="117"/>
      <c r="B10" s="117"/>
      <c r="C10" s="117"/>
      <c r="D10" s="117"/>
      <c r="E10" s="117"/>
      <c r="F10" s="117"/>
    </row>
    <row r="11" spans="1:9" ht="19.5" thickBot="1" x14ac:dyDescent="0.3">
      <c r="A11" s="119" t="s">
        <v>0</v>
      </c>
      <c r="B11" s="120"/>
      <c r="C11" s="119" t="s">
        <v>2</v>
      </c>
      <c r="D11" s="120"/>
    </row>
    <row r="12" spans="1:9" ht="36.75" customHeight="1" thickBot="1" x14ac:dyDescent="0.3">
      <c r="A12" s="113" t="s">
        <v>10</v>
      </c>
      <c r="B12" s="114"/>
      <c r="C12" s="121" t="s">
        <v>75</v>
      </c>
      <c r="D12" s="121" t="s">
        <v>76</v>
      </c>
    </row>
    <row r="13" spans="1:9" ht="19.5" thickBot="1" x14ac:dyDescent="0.3">
      <c r="A13" s="14" t="s">
        <v>14</v>
      </c>
      <c r="B13" s="15" t="s">
        <v>77</v>
      </c>
      <c r="C13" s="122"/>
      <c r="D13" s="122"/>
    </row>
    <row r="14" spans="1:9" ht="38.25" thickBot="1" x14ac:dyDescent="0.3">
      <c r="A14" s="14" t="s">
        <v>78</v>
      </c>
      <c r="B14" s="15" t="s">
        <v>79</v>
      </c>
      <c r="C14" s="16" t="s">
        <v>80</v>
      </c>
      <c r="D14" s="16" t="s">
        <v>81</v>
      </c>
    </row>
    <row r="15" spans="1:9" ht="19.5" thickBot="1" x14ac:dyDescent="0.3">
      <c r="A15" s="113" t="s">
        <v>12</v>
      </c>
      <c r="B15" s="114"/>
      <c r="C15" s="15"/>
      <c r="D15" s="15"/>
    </row>
    <row r="16" spans="1:9" ht="19.5" thickBot="1" x14ac:dyDescent="0.3">
      <c r="A16" s="14" t="s">
        <v>45</v>
      </c>
      <c r="B16" s="15" t="s">
        <v>82</v>
      </c>
      <c r="C16" s="15"/>
      <c r="D16" s="15"/>
    </row>
    <row r="17" spans="1:4" ht="19.5" thickBot="1" x14ac:dyDescent="0.3">
      <c r="A17" s="14" t="s">
        <v>72</v>
      </c>
      <c r="B17" s="15" t="s">
        <v>83</v>
      </c>
      <c r="C17" s="15"/>
      <c r="D17" s="15"/>
    </row>
    <row r="18" spans="1:4" ht="19.5" thickBot="1" x14ac:dyDescent="0.3">
      <c r="A18" s="14" t="s">
        <v>84</v>
      </c>
      <c r="B18" s="15" t="s">
        <v>85</v>
      </c>
      <c r="C18" s="15"/>
      <c r="D18" s="15"/>
    </row>
    <row r="19" spans="1:4" ht="37.5" customHeight="1" thickBot="1" x14ac:dyDescent="0.3">
      <c r="A19" s="115" t="s">
        <v>86</v>
      </c>
      <c r="B19" s="116"/>
      <c r="C19" s="115" t="s">
        <v>87</v>
      </c>
      <c r="D19" s="116"/>
    </row>
  </sheetData>
  <mergeCells count="10">
    <mergeCell ref="A15:B15"/>
    <mergeCell ref="A19:B19"/>
    <mergeCell ref="C19:D19"/>
    <mergeCell ref="A2:F10"/>
    <mergeCell ref="A1:F1"/>
    <mergeCell ref="A11:B11"/>
    <mergeCell ref="C11:D11"/>
    <mergeCell ref="A12:B12"/>
    <mergeCell ref="C12:C13"/>
    <mergeCell ref="D12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5FC9-7EB3-413D-92B0-7D561AE1CDD1}">
  <dimension ref="A1:K34"/>
  <sheetViews>
    <sheetView workbookViewId="0">
      <selection activeCell="B28" sqref="B28"/>
    </sheetView>
  </sheetViews>
  <sheetFormatPr baseColWidth="10" defaultRowHeight="15.75" x14ac:dyDescent="0.25"/>
  <cols>
    <col min="1" max="1" width="34.375" customWidth="1"/>
    <col min="2" max="2" width="16.625" style="1" customWidth="1"/>
    <col min="3" max="3" width="29.5" customWidth="1"/>
    <col min="4" max="4" width="16.625" bestFit="1" customWidth="1"/>
    <col min="5" max="5" width="14.375" bestFit="1" customWidth="1"/>
    <col min="6" max="6" width="31.875" bestFit="1" customWidth="1"/>
  </cols>
  <sheetData>
    <row r="1" spans="1:11" s="3" customFormat="1" ht="28.5" x14ac:dyDescent="0.45">
      <c r="A1" s="123" t="s">
        <v>89</v>
      </c>
      <c r="B1" s="123"/>
      <c r="C1" s="123"/>
      <c r="D1" s="123"/>
      <c r="E1" s="123"/>
      <c r="F1" s="13"/>
      <c r="G1" s="13"/>
      <c r="H1" s="13"/>
      <c r="I1" s="13"/>
      <c r="J1" s="13"/>
      <c r="K1" s="13"/>
    </row>
    <row r="2" spans="1:11" ht="16.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x14ac:dyDescent="0.3">
      <c r="A3" s="124" t="s">
        <v>90</v>
      </c>
      <c r="B3" s="125"/>
      <c r="C3" s="126" t="s">
        <v>38</v>
      </c>
      <c r="D3" s="125"/>
      <c r="E3" s="13"/>
      <c r="F3" s="13"/>
      <c r="G3" s="13"/>
      <c r="H3" s="13"/>
      <c r="I3" s="13"/>
      <c r="J3" s="13"/>
      <c r="K3" s="13"/>
    </row>
    <row r="4" spans="1:11" ht="18.75" x14ac:dyDescent="0.3">
      <c r="A4" s="22" t="s">
        <v>6</v>
      </c>
      <c r="B4" s="24"/>
      <c r="C4" s="23" t="s">
        <v>99</v>
      </c>
      <c r="D4" s="24"/>
      <c r="E4" s="13"/>
      <c r="F4" s="13"/>
      <c r="G4" s="13"/>
      <c r="H4" s="13"/>
      <c r="I4" s="13"/>
      <c r="J4" s="13"/>
      <c r="K4" s="13"/>
    </row>
    <row r="5" spans="1:11" x14ac:dyDescent="0.25">
      <c r="A5" s="25" t="s">
        <v>102</v>
      </c>
      <c r="B5" s="24">
        <v>3000</v>
      </c>
      <c r="C5" s="26" t="s">
        <v>3</v>
      </c>
      <c r="D5" s="27">
        <f>B20-D18</f>
        <v>269000</v>
      </c>
      <c r="E5" s="13"/>
      <c r="F5" s="13"/>
      <c r="G5" s="13"/>
      <c r="H5" s="13"/>
      <c r="I5" s="13"/>
      <c r="J5" s="13"/>
      <c r="K5" s="13"/>
    </row>
    <row r="6" spans="1:11" x14ac:dyDescent="0.25">
      <c r="A6" s="25" t="s">
        <v>91</v>
      </c>
      <c r="B6" s="24">
        <v>6000</v>
      </c>
      <c r="C6" s="13"/>
      <c r="D6" s="24"/>
      <c r="E6" s="13"/>
      <c r="F6" s="13"/>
      <c r="G6" s="13"/>
      <c r="H6" s="13"/>
      <c r="I6" s="13"/>
      <c r="J6" s="13"/>
      <c r="K6" s="13"/>
    </row>
    <row r="7" spans="1:11" x14ac:dyDescent="0.25">
      <c r="A7" s="25" t="s">
        <v>94</v>
      </c>
      <c r="B7" s="24">
        <v>14000</v>
      </c>
      <c r="C7" s="13"/>
      <c r="D7" s="24"/>
      <c r="E7" s="13"/>
      <c r="F7" s="13"/>
      <c r="G7" s="13"/>
      <c r="H7" s="13"/>
      <c r="I7" s="13"/>
      <c r="J7" s="13"/>
      <c r="K7" s="13"/>
    </row>
    <row r="8" spans="1:11" x14ac:dyDescent="0.25">
      <c r="A8" s="25" t="s">
        <v>19</v>
      </c>
      <c r="B8" s="24">
        <v>8000</v>
      </c>
      <c r="C8" s="13"/>
      <c r="D8" s="24"/>
      <c r="E8" s="13"/>
      <c r="F8" s="13"/>
      <c r="G8" s="13"/>
      <c r="H8" s="13"/>
      <c r="I8" s="13"/>
      <c r="J8" s="13"/>
      <c r="K8" s="13"/>
    </row>
    <row r="9" spans="1:11" x14ac:dyDescent="0.25">
      <c r="A9" s="28" t="s">
        <v>96</v>
      </c>
      <c r="B9" s="35">
        <f>SUM(B5:B8)</f>
        <v>31000</v>
      </c>
      <c r="C9" s="13"/>
      <c r="D9" s="24"/>
      <c r="E9" s="13"/>
      <c r="F9" s="13"/>
      <c r="G9" s="13"/>
      <c r="H9" s="13"/>
      <c r="I9" s="13"/>
      <c r="J9" s="13"/>
      <c r="K9" s="13"/>
    </row>
    <row r="10" spans="1:11" x14ac:dyDescent="0.25">
      <c r="A10" s="25"/>
      <c r="B10" s="24"/>
      <c r="C10" s="13"/>
      <c r="D10" s="24"/>
      <c r="E10" s="13"/>
      <c r="F10" s="13"/>
      <c r="G10" s="13"/>
      <c r="H10" s="13"/>
      <c r="I10" s="13"/>
      <c r="J10" s="13"/>
      <c r="K10" s="13"/>
    </row>
    <row r="11" spans="1:11" ht="18.75" x14ac:dyDescent="0.3">
      <c r="A11" s="22" t="s">
        <v>8</v>
      </c>
      <c r="B11" s="24"/>
      <c r="C11" s="23" t="s">
        <v>100</v>
      </c>
      <c r="D11" s="24"/>
      <c r="E11" s="13"/>
      <c r="F11" s="13"/>
      <c r="G11" s="13"/>
      <c r="H11" s="13"/>
      <c r="I11" s="13"/>
      <c r="J11" s="13"/>
      <c r="K11" s="13"/>
    </row>
    <row r="12" spans="1:11" x14ac:dyDescent="0.25">
      <c r="A12" s="25" t="s">
        <v>15</v>
      </c>
      <c r="B12" s="24">
        <v>500000</v>
      </c>
      <c r="C12" s="13" t="s">
        <v>18</v>
      </c>
      <c r="D12" s="24">
        <v>380000</v>
      </c>
      <c r="E12" s="13"/>
      <c r="F12" s="13"/>
      <c r="G12" s="13"/>
      <c r="H12" s="13"/>
      <c r="I12" s="13"/>
      <c r="J12" s="13"/>
      <c r="K12" s="13"/>
    </row>
    <row r="13" spans="1:11" x14ac:dyDescent="0.25">
      <c r="A13" s="25" t="s">
        <v>92</v>
      </c>
      <c r="B13" s="24">
        <v>80000</v>
      </c>
      <c r="C13" s="13" t="s">
        <v>20</v>
      </c>
      <c r="D13" s="24">
        <v>100000</v>
      </c>
      <c r="E13" s="13"/>
      <c r="F13" s="13"/>
      <c r="G13" s="13"/>
      <c r="H13" s="13"/>
      <c r="I13" s="13"/>
      <c r="J13" s="13"/>
      <c r="K13" s="13"/>
    </row>
    <row r="14" spans="1:11" x14ac:dyDescent="0.25">
      <c r="A14" s="25" t="s">
        <v>16</v>
      </c>
      <c r="B14" s="24">
        <v>9000</v>
      </c>
      <c r="C14" s="13" t="s">
        <v>21</v>
      </c>
      <c r="D14" s="24">
        <v>13000</v>
      </c>
      <c r="E14" s="13"/>
      <c r="F14" s="13"/>
      <c r="G14" s="13"/>
      <c r="H14" s="13"/>
      <c r="I14" s="13"/>
      <c r="J14" s="13"/>
      <c r="K14" s="13"/>
    </row>
    <row r="15" spans="1:11" x14ac:dyDescent="0.25">
      <c r="A15" s="25" t="s">
        <v>93</v>
      </c>
      <c r="B15" s="24">
        <v>70000</v>
      </c>
      <c r="C15" s="13"/>
      <c r="D15" s="24"/>
      <c r="E15" s="13"/>
      <c r="F15" s="13"/>
      <c r="G15" s="13"/>
      <c r="H15" s="13"/>
      <c r="I15" s="13"/>
      <c r="J15" s="13"/>
      <c r="K15" s="13"/>
    </row>
    <row r="16" spans="1:11" x14ac:dyDescent="0.25">
      <c r="A16" s="25" t="s">
        <v>95</v>
      </c>
      <c r="B16" s="24">
        <v>60000</v>
      </c>
      <c r="D16" s="29"/>
      <c r="E16" s="13"/>
      <c r="F16" s="13"/>
      <c r="G16" s="13"/>
      <c r="H16" s="13"/>
      <c r="I16" s="13"/>
      <c r="J16" s="13"/>
      <c r="K16" s="13"/>
    </row>
    <row r="17" spans="1:11" x14ac:dyDescent="0.25">
      <c r="A17" s="25" t="s">
        <v>17</v>
      </c>
      <c r="B17" s="24">
        <v>12000</v>
      </c>
      <c r="C17" s="13"/>
      <c r="D17" s="24"/>
      <c r="E17" s="13"/>
      <c r="F17" s="13"/>
      <c r="G17" s="13"/>
      <c r="H17" s="13"/>
      <c r="I17" s="13"/>
      <c r="J17" s="13"/>
      <c r="K17" s="13"/>
    </row>
    <row r="18" spans="1:11" x14ac:dyDescent="0.25">
      <c r="A18" s="28" t="s">
        <v>97</v>
      </c>
      <c r="B18" s="35">
        <f>SUM(B12:B17)</f>
        <v>731000</v>
      </c>
      <c r="C18" s="30" t="s">
        <v>51</v>
      </c>
      <c r="D18" s="31">
        <f>SUM(D12:D14)</f>
        <v>493000</v>
      </c>
      <c r="E18" s="13"/>
      <c r="F18" s="13"/>
      <c r="G18" s="13"/>
      <c r="H18" s="13"/>
      <c r="I18" s="13"/>
      <c r="J18" s="13"/>
      <c r="K18" s="13"/>
    </row>
    <row r="19" spans="1:11" x14ac:dyDescent="0.25">
      <c r="A19" s="25"/>
      <c r="B19" s="24"/>
      <c r="C19" s="13"/>
      <c r="D19" s="24"/>
      <c r="E19" s="13"/>
      <c r="F19" s="13"/>
      <c r="G19" s="13"/>
      <c r="H19" s="13"/>
      <c r="I19" s="13"/>
      <c r="J19" s="13"/>
      <c r="K19" s="13"/>
    </row>
    <row r="20" spans="1:11" ht="19.5" thickBot="1" x14ac:dyDescent="0.35">
      <c r="A20" s="32" t="s">
        <v>98</v>
      </c>
      <c r="B20" s="34">
        <f>B9+B18</f>
        <v>762000</v>
      </c>
      <c r="C20" s="33" t="s">
        <v>101</v>
      </c>
      <c r="D20" s="34">
        <f>D5+D18</f>
        <v>762000</v>
      </c>
      <c r="E20" s="13"/>
      <c r="F20" s="13"/>
      <c r="G20" s="13"/>
      <c r="H20" s="13"/>
      <c r="I20" s="13"/>
      <c r="J20" s="13"/>
      <c r="K20" s="13"/>
    </row>
    <row r="21" spans="1:11" ht="16.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8" t="s">
        <v>5</v>
      </c>
      <c r="B22" s="19" t="s">
        <v>6</v>
      </c>
      <c r="C22" s="127" t="s">
        <v>103</v>
      </c>
      <c r="D22" s="128"/>
      <c r="E22" s="13"/>
      <c r="F22" s="13"/>
      <c r="G22" s="13"/>
      <c r="H22" s="13"/>
      <c r="I22" s="13"/>
      <c r="J22" s="13"/>
      <c r="K22" s="13"/>
    </row>
    <row r="23" spans="1:11" ht="16.5" thickBot="1" x14ac:dyDescent="0.3">
      <c r="A23" s="20" t="s">
        <v>7</v>
      </c>
      <c r="B23" s="21" t="s">
        <v>8</v>
      </c>
      <c r="C23" s="129" t="s">
        <v>9</v>
      </c>
      <c r="D23" s="130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5">
    <mergeCell ref="A1:E1"/>
    <mergeCell ref="A3:B3"/>
    <mergeCell ref="C3:D3"/>
    <mergeCell ref="C22:D22"/>
    <mergeCell ref="C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81C3-54DF-46A3-8B7E-F6556DD22507}">
  <dimension ref="A2:H15"/>
  <sheetViews>
    <sheetView workbookViewId="0">
      <selection activeCell="I22" sqref="I22"/>
    </sheetView>
  </sheetViews>
  <sheetFormatPr baseColWidth="10" defaultRowHeight="15.75" x14ac:dyDescent="0.25"/>
  <sheetData>
    <row r="2" spans="1:8" ht="18.75" x14ac:dyDescent="0.3">
      <c r="A2" s="11" t="s">
        <v>107</v>
      </c>
      <c r="B2" s="11"/>
      <c r="C2" s="11"/>
      <c r="D2" s="11"/>
      <c r="E2" s="11"/>
      <c r="F2" s="11"/>
      <c r="G2" s="11"/>
      <c r="H2" s="11"/>
    </row>
    <row r="4" spans="1:8" x14ac:dyDescent="0.25">
      <c r="A4" s="37" t="s">
        <v>108</v>
      </c>
      <c r="B4" s="37"/>
      <c r="C4" s="37"/>
      <c r="D4" s="37"/>
      <c r="E4" s="37"/>
      <c r="F4" s="37"/>
      <c r="G4" s="37"/>
      <c r="H4" s="37"/>
    </row>
    <row r="6" spans="1:8" x14ac:dyDescent="0.25">
      <c r="A6" s="8" t="s">
        <v>109</v>
      </c>
      <c r="B6" s="8"/>
      <c r="C6" s="8"/>
      <c r="D6" s="8"/>
      <c r="E6" s="8"/>
      <c r="F6" s="8"/>
      <c r="G6" s="8"/>
    </row>
    <row r="9" spans="1:8" x14ac:dyDescent="0.25">
      <c r="A9" s="37" t="s">
        <v>110</v>
      </c>
      <c r="B9" s="37"/>
      <c r="C9" s="37"/>
      <c r="D9" s="37"/>
      <c r="E9" s="37"/>
      <c r="F9" s="37"/>
    </row>
    <row r="12" spans="1:8" x14ac:dyDescent="0.25">
      <c r="A12" s="37" t="s">
        <v>111</v>
      </c>
      <c r="B12" s="37"/>
      <c r="C12" s="37"/>
      <c r="D12" s="37"/>
      <c r="E12" s="37"/>
      <c r="F12" s="37"/>
      <c r="G12" s="37"/>
    </row>
    <row r="15" spans="1:8" x14ac:dyDescent="0.25">
      <c r="A15" s="37" t="s">
        <v>112</v>
      </c>
      <c r="B15" s="37"/>
      <c r="C15" s="37"/>
      <c r="D15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7BCA-652C-41E8-B990-B7418A0F88AB}">
  <dimension ref="A1:L29"/>
  <sheetViews>
    <sheetView topLeftCell="A4" workbookViewId="0">
      <selection activeCell="K15" sqref="K15"/>
    </sheetView>
  </sheetViews>
  <sheetFormatPr baseColWidth="10" defaultRowHeight="15.75" x14ac:dyDescent="0.25"/>
  <cols>
    <col min="10" max="10" width="26.75" customWidth="1"/>
    <col min="11" max="11" width="21.875" customWidth="1"/>
    <col min="12" max="12" width="30" customWidth="1"/>
  </cols>
  <sheetData>
    <row r="1" spans="1:12" x14ac:dyDescent="0.25">
      <c r="A1" t="s">
        <v>113</v>
      </c>
    </row>
    <row r="3" spans="1:12" x14ac:dyDescent="0.25">
      <c r="A3" t="s">
        <v>114</v>
      </c>
      <c r="J3" s="131" t="s">
        <v>134</v>
      </c>
      <c r="K3" s="131"/>
    </row>
    <row r="4" spans="1:12" ht="16.5" thickBot="1" x14ac:dyDescent="0.3">
      <c r="A4" t="s">
        <v>115</v>
      </c>
    </row>
    <row r="5" spans="1:12" ht="19.5" thickBot="1" x14ac:dyDescent="0.35">
      <c r="A5" t="s">
        <v>116</v>
      </c>
      <c r="I5" t="s">
        <v>159</v>
      </c>
      <c r="J5" s="132" t="s">
        <v>256</v>
      </c>
      <c r="K5" s="133"/>
    </row>
    <row r="6" spans="1:12" x14ac:dyDescent="0.25">
      <c r="A6" t="s">
        <v>117</v>
      </c>
      <c r="J6" s="92" t="s">
        <v>135</v>
      </c>
      <c r="K6" s="46">
        <v>12000</v>
      </c>
    </row>
    <row r="7" spans="1:12" x14ac:dyDescent="0.25">
      <c r="B7" t="s">
        <v>118</v>
      </c>
      <c r="J7" s="92" t="s">
        <v>136</v>
      </c>
      <c r="K7" s="46">
        <v>7800</v>
      </c>
    </row>
    <row r="8" spans="1:12" x14ac:dyDescent="0.25">
      <c r="A8" t="s">
        <v>119</v>
      </c>
      <c r="J8" s="92"/>
      <c r="K8" s="46"/>
    </row>
    <row r="9" spans="1:12" x14ac:dyDescent="0.25">
      <c r="A9" t="s">
        <v>120</v>
      </c>
      <c r="J9" s="95" t="s">
        <v>60</v>
      </c>
      <c r="K9" s="96">
        <f>SUM(K6:K8)</f>
        <v>19800</v>
      </c>
    </row>
    <row r="10" spans="1:12" x14ac:dyDescent="0.25">
      <c r="A10" t="s">
        <v>121</v>
      </c>
      <c r="J10" s="92"/>
      <c r="K10" s="46"/>
    </row>
    <row r="11" spans="1:12" ht="18.75" x14ac:dyDescent="0.3">
      <c r="A11" t="s">
        <v>122</v>
      </c>
      <c r="J11" s="134" t="s">
        <v>255</v>
      </c>
      <c r="K11" s="135"/>
    </row>
    <row r="12" spans="1:12" x14ac:dyDescent="0.25">
      <c r="A12" t="s">
        <v>123</v>
      </c>
      <c r="J12" s="92" t="s">
        <v>137</v>
      </c>
      <c r="K12" s="46">
        <f>1400+230</f>
        <v>1630</v>
      </c>
      <c r="L12" s="39" t="s">
        <v>147</v>
      </c>
    </row>
    <row r="13" spans="1:12" x14ac:dyDescent="0.25">
      <c r="A13" t="s">
        <v>124</v>
      </c>
      <c r="J13" s="92" t="s">
        <v>138</v>
      </c>
      <c r="K13" s="46">
        <f>762+180+440+320+120</f>
        <v>1822</v>
      </c>
      <c r="L13" s="39" t="s">
        <v>148</v>
      </c>
    </row>
    <row r="14" spans="1:12" x14ac:dyDescent="0.25">
      <c r="A14" t="s">
        <v>125</v>
      </c>
      <c r="J14" s="92" t="s">
        <v>139</v>
      </c>
      <c r="K14" s="46">
        <v>600</v>
      </c>
      <c r="L14" s="39" t="s">
        <v>149</v>
      </c>
    </row>
    <row r="15" spans="1:12" x14ac:dyDescent="0.25">
      <c r="A15" t="s">
        <v>126</v>
      </c>
      <c r="J15" s="92" t="s">
        <v>140</v>
      </c>
      <c r="K15" s="46">
        <f>1800</f>
        <v>1800</v>
      </c>
      <c r="L15" s="39" t="s">
        <v>150</v>
      </c>
    </row>
    <row r="16" spans="1:12" x14ac:dyDescent="0.25">
      <c r="B16" t="s">
        <v>127</v>
      </c>
      <c r="J16" s="92" t="s">
        <v>141</v>
      </c>
      <c r="K16" s="46">
        <f>470+165</f>
        <v>635</v>
      </c>
      <c r="L16" s="39" t="s">
        <v>151</v>
      </c>
    </row>
    <row r="17" spans="1:12" x14ac:dyDescent="0.25">
      <c r="A17" t="s">
        <v>128</v>
      </c>
      <c r="J17" s="92" t="s">
        <v>142</v>
      </c>
      <c r="K17" s="46">
        <f>90+650</f>
        <v>740</v>
      </c>
      <c r="L17" s="39" t="s">
        <v>152</v>
      </c>
    </row>
    <row r="18" spans="1:12" x14ac:dyDescent="0.25">
      <c r="A18" t="s">
        <v>129</v>
      </c>
      <c r="J18" s="92" t="s">
        <v>143</v>
      </c>
      <c r="K18" s="46">
        <v>2600</v>
      </c>
      <c r="L18" s="39" t="s">
        <v>153</v>
      </c>
    </row>
    <row r="19" spans="1:12" x14ac:dyDescent="0.25">
      <c r="J19" s="92" t="s">
        <v>144</v>
      </c>
      <c r="K19" s="46">
        <v>340</v>
      </c>
      <c r="L19" s="39" t="s">
        <v>154</v>
      </c>
    </row>
    <row r="20" spans="1:12" x14ac:dyDescent="0.25">
      <c r="A20" t="s">
        <v>130</v>
      </c>
      <c r="J20" s="92" t="s">
        <v>145</v>
      </c>
      <c r="K20" s="46">
        <v>197</v>
      </c>
      <c r="L20" s="39" t="s">
        <v>155</v>
      </c>
    </row>
    <row r="21" spans="1:12" x14ac:dyDescent="0.25">
      <c r="J21" s="92"/>
      <c r="K21" s="46"/>
    </row>
    <row r="22" spans="1:12" ht="33.75" customHeight="1" x14ac:dyDescent="0.25">
      <c r="A22" s="117" t="s">
        <v>131</v>
      </c>
      <c r="B22" s="117"/>
      <c r="C22" s="117"/>
      <c r="D22" s="117"/>
      <c r="E22" s="117"/>
      <c r="F22" s="117"/>
      <c r="G22" s="117"/>
      <c r="H22" s="117"/>
      <c r="J22" s="95" t="s">
        <v>146</v>
      </c>
      <c r="K22" s="97">
        <f>SUM(K12:K21)</f>
        <v>10364</v>
      </c>
    </row>
    <row r="23" spans="1:12" ht="32.25" customHeight="1" x14ac:dyDescent="0.25">
      <c r="A23" s="117" t="s">
        <v>132</v>
      </c>
      <c r="B23" s="117"/>
      <c r="C23" s="117"/>
      <c r="D23" s="117"/>
      <c r="E23" s="117"/>
      <c r="F23" s="117"/>
      <c r="G23" s="117"/>
      <c r="H23" s="117"/>
      <c r="J23" s="92"/>
      <c r="K23" s="46"/>
    </row>
    <row r="24" spans="1:12" ht="16.5" thickBot="1" x14ac:dyDescent="0.3">
      <c r="A24" t="s">
        <v>133</v>
      </c>
      <c r="I24" t="s">
        <v>160</v>
      </c>
      <c r="J24" s="93" t="s">
        <v>158</v>
      </c>
      <c r="K24" s="98">
        <f>K9-K22</f>
        <v>9436</v>
      </c>
    </row>
    <row r="25" spans="1:12" x14ac:dyDescent="0.25">
      <c r="K25" s="9"/>
    </row>
    <row r="26" spans="1:12" x14ac:dyDescent="0.25">
      <c r="J26" t="s">
        <v>156</v>
      </c>
      <c r="K26">
        <v>8000</v>
      </c>
      <c r="L26" s="38" t="s">
        <v>162</v>
      </c>
    </row>
    <row r="27" spans="1:12" ht="32.25" customHeight="1" x14ac:dyDescent="0.25">
      <c r="I27" t="s">
        <v>161</v>
      </c>
      <c r="J27" s="40" t="s">
        <v>157</v>
      </c>
      <c r="K27" s="12">
        <f>K24-K26</f>
        <v>1436</v>
      </c>
    </row>
    <row r="29" spans="1:12" x14ac:dyDescent="0.25">
      <c r="B29" s="36"/>
      <c r="C29" s="36"/>
    </row>
  </sheetData>
  <mergeCells count="5">
    <mergeCell ref="A22:H22"/>
    <mergeCell ref="A23:H23"/>
    <mergeCell ref="J3:K3"/>
    <mergeCell ref="J5:K5"/>
    <mergeCell ref="J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961D-105F-46E3-88C3-0D84EC32D83E}">
  <dimension ref="A1:G26"/>
  <sheetViews>
    <sheetView workbookViewId="0">
      <selection activeCell="K10" sqref="K10"/>
    </sheetView>
  </sheetViews>
  <sheetFormatPr baseColWidth="10" defaultRowHeight="15.75" x14ac:dyDescent="0.25"/>
  <cols>
    <col min="6" max="6" width="12.25" customWidth="1"/>
    <col min="7" max="7" width="41.75" customWidth="1"/>
  </cols>
  <sheetData>
    <row r="1" spans="1:7" ht="33.75" customHeight="1" x14ac:dyDescent="0.25">
      <c r="A1" s="137" t="s">
        <v>264</v>
      </c>
      <c r="B1" s="137"/>
      <c r="C1" s="137"/>
      <c r="D1" s="137"/>
      <c r="E1" s="137"/>
      <c r="F1" s="137"/>
      <c r="G1" s="137"/>
    </row>
    <row r="3" spans="1:7" x14ac:dyDescent="0.25">
      <c r="A3" t="s">
        <v>163</v>
      </c>
      <c r="G3" s="37" t="s">
        <v>251</v>
      </c>
    </row>
    <row r="4" spans="1:7" x14ac:dyDescent="0.25">
      <c r="A4" t="s">
        <v>164</v>
      </c>
      <c r="G4" s="41" t="s">
        <v>257</v>
      </c>
    </row>
    <row r="5" spans="1:7" x14ac:dyDescent="0.25">
      <c r="A5" t="s">
        <v>165</v>
      </c>
      <c r="G5" s="41" t="s">
        <v>258</v>
      </c>
    </row>
    <row r="6" spans="1:7" x14ac:dyDescent="0.25">
      <c r="A6" t="s">
        <v>168</v>
      </c>
      <c r="G6" s="37" t="s">
        <v>259</v>
      </c>
    </row>
    <row r="7" spans="1:7" x14ac:dyDescent="0.25">
      <c r="A7" t="s">
        <v>169</v>
      </c>
      <c r="G7" s="41" t="s">
        <v>260</v>
      </c>
    </row>
    <row r="8" spans="1:7" ht="30.75" customHeight="1" x14ac:dyDescent="0.25">
      <c r="A8" s="136" t="s">
        <v>166</v>
      </c>
      <c r="B8" s="136"/>
      <c r="C8" s="136"/>
      <c r="D8" s="136"/>
      <c r="E8" s="136"/>
      <c r="F8" s="136"/>
      <c r="G8" s="42" t="s">
        <v>259</v>
      </c>
    </row>
    <row r="9" spans="1:7" x14ac:dyDescent="0.25">
      <c r="A9" t="s">
        <v>170</v>
      </c>
      <c r="G9" s="37" t="s">
        <v>252</v>
      </c>
    </row>
    <row r="10" spans="1:7" x14ac:dyDescent="0.25">
      <c r="A10" t="s">
        <v>171</v>
      </c>
      <c r="G10" s="37" t="s">
        <v>261</v>
      </c>
    </row>
    <row r="11" spans="1:7" x14ac:dyDescent="0.25">
      <c r="A11" t="s">
        <v>167</v>
      </c>
      <c r="G11" s="41" t="s">
        <v>262</v>
      </c>
    </row>
    <row r="12" spans="1:7" ht="30.75" customHeight="1" x14ac:dyDescent="0.25">
      <c r="A12" s="136" t="s">
        <v>172</v>
      </c>
      <c r="B12" s="136"/>
      <c r="C12" s="136"/>
      <c r="D12" s="136"/>
      <c r="E12" s="136"/>
      <c r="F12" s="136"/>
      <c r="G12" s="42" t="s">
        <v>263</v>
      </c>
    </row>
    <row r="13" spans="1:7" x14ac:dyDescent="0.25">
      <c r="A13" t="s">
        <v>173</v>
      </c>
      <c r="G13" s="37" t="s">
        <v>253</v>
      </c>
    </row>
    <row r="16" spans="1:7" x14ac:dyDescent="0.25">
      <c r="A16" s="5" t="s">
        <v>265</v>
      </c>
    </row>
    <row r="18" spans="1:7" x14ac:dyDescent="0.25">
      <c r="A18" t="s">
        <v>174</v>
      </c>
      <c r="G18" s="8" t="s">
        <v>255</v>
      </c>
    </row>
    <row r="19" spans="1:7" x14ac:dyDescent="0.25">
      <c r="A19" t="s">
        <v>175</v>
      </c>
      <c r="G19" s="43" t="s">
        <v>254</v>
      </c>
    </row>
    <row r="20" spans="1:7" x14ac:dyDescent="0.25">
      <c r="A20" t="s">
        <v>176</v>
      </c>
      <c r="G20" s="43" t="s">
        <v>254</v>
      </c>
    </row>
    <row r="21" spans="1:7" x14ac:dyDescent="0.25">
      <c r="A21" t="s">
        <v>177</v>
      </c>
      <c r="G21" s="8" t="s">
        <v>255</v>
      </c>
    </row>
    <row r="22" spans="1:7" x14ac:dyDescent="0.25">
      <c r="A22" t="s">
        <v>178</v>
      </c>
      <c r="G22" s="43" t="s">
        <v>254</v>
      </c>
    </row>
    <row r="23" spans="1:7" x14ac:dyDescent="0.25">
      <c r="A23" t="s">
        <v>179</v>
      </c>
      <c r="G23" s="8" t="s">
        <v>255</v>
      </c>
    </row>
    <row r="24" spans="1:7" x14ac:dyDescent="0.25">
      <c r="A24" t="s">
        <v>180</v>
      </c>
      <c r="G24" s="8" t="s">
        <v>255</v>
      </c>
    </row>
    <row r="25" spans="1:7" x14ac:dyDescent="0.25">
      <c r="A25" t="s">
        <v>181</v>
      </c>
      <c r="G25" s="8" t="s">
        <v>255</v>
      </c>
    </row>
    <row r="26" spans="1:7" x14ac:dyDescent="0.25">
      <c r="A26" t="s">
        <v>182</v>
      </c>
      <c r="G26" s="43" t="s">
        <v>256</v>
      </c>
    </row>
  </sheetData>
  <mergeCells count="3">
    <mergeCell ref="A8:F8"/>
    <mergeCell ref="A12:F1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6B83-83F2-494E-8796-69E2B3E46ED2}">
  <dimension ref="A1:N35"/>
  <sheetViews>
    <sheetView workbookViewId="0">
      <selection activeCell="E23" sqref="E23"/>
    </sheetView>
  </sheetViews>
  <sheetFormatPr baseColWidth="10" defaultRowHeight="15.75" x14ac:dyDescent="0.25"/>
  <cols>
    <col min="1" max="1" width="42.5" customWidth="1"/>
    <col min="2" max="2" width="13.625" bestFit="1" customWidth="1"/>
    <col min="4" max="4" width="35" customWidth="1"/>
    <col min="5" max="5" width="19" customWidth="1"/>
    <col min="7" max="7" width="33" customWidth="1"/>
    <col min="8" max="8" width="17.25" customWidth="1"/>
    <col min="10" max="10" width="17" customWidth="1"/>
    <col min="11" max="11" width="13.625" bestFit="1" customWidth="1"/>
  </cols>
  <sheetData>
    <row r="1" spans="1:14" ht="21" x14ac:dyDescent="0.35">
      <c r="A1" s="3" t="s">
        <v>183</v>
      </c>
      <c r="D1" s="144" t="s">
        <v>266</v>
      </c>
      <c r="E1" s="144"/>
      <c r="F1" s="144"/>
      <c r="G1" s="144"/>
      <c r="H1" s="144"/>
      <c r="I1" s="144"/>
      <c r="J1" s="144"/>
      <c r="K1" s="144"/>
      <c r="L1" s="64"/>
      <c r="M1" s="64"/>
      <c r="N1" s="64"/>
    </row>
    <row r="2" spans="1:14" ht="16.5" thickBot="1" x14ac:dyDescent="0.3">
      <c r="A2" s="65" t="s">
        <v>184</v>
      </c>
      <c r="B2" s="69">
        <v>65000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8.75" x14ac:dyDescent="0.3">
      <c r="A3" s="66" t="s">
        <v>185</v>
      </c>
      <c r="B3" s="70">
        <v>470000</v>
      </c>
      <c r="C3" s="9"/>
      <c r="D3" s="142" t="s">
        <v>267</v>
      </c>
      <c r="E3" s="143"/>
      <c r="F3" s="9"/>
      <c r="G3" s="138" t="s">
        <v>268</v>
      </c>
      <c r="H3" s="139"/>
      <c r="I3" s="139"/>
      <c r="J3" s="139"/>
      <c r="K3" s="140"/>
      <c r="L3" s="9"/>
    </row>
    <row r="4" spans="1:14" x14ac:dyDescent="0.25">
      <c r="A4" s="67" t="s">
        <v>186</v>
      </c>
      <c r="B4" s="71">
        <v>54000</v>
      </c>
      <c r="C4" s="9"/>
      <c r="D4" s="56" t="s">
        <v>288</v>
      </c>
      <c r="E4" s="46"/>
      <c r="F4" s="9"/>
      <c r="G4" s="145" t="s">
        <v>269</v>
      </c>
      <c r="H4" s="146"/>
      <c r="I4" s="9"/>
      <c r="J4" s="146" t="s">
        <v>270</v>
      </c>
      <c r="K4" s="147"/>
      <c r="L4" s="9"/>
    </row>
    <row r="5" spans="1:14" x14ac:dyDescent="0.25">
      <c r="A5" s="66" t="s">
        <v>187</v>
      </c>
      <c r="B5" s="70">
        <v>230000</v>
      </c>
      <c r="C5" s="9"/>
      <c r="D5" s="45" t="s">
        <v>287</v>
      </c>
      <c r="E5" s="63">
        <v>470000</v>
      </c>
      <c r="F5" s="9"/>
      <c r="G5" s="53" t="s">
        <v>6</v>
      </c>
      <c r="H5" s="9"/>
      <c r="I5" s="9"/>
      <c r="J5" s="54" t="s">
        <v>271</v>
      </c>
      <c r="K5" s="46"/>
      <c r="L5" s="9"/>
    </row>
    <row r="6" spans="1:14" x14ac:dyDescent="0.25">
      <c r="A6" s="67" t="s">
        <v>188</v>
      </c>
      <c r="B6" s="71">
        <v>128000</v>
      </c>
      <c r="C6" s="9"/>
      <c r="D6" s="45"/>
      <c r="E6" s="46"/>
      <c r="F6" s="9"/>
      <c r="G6" s="45" t="s">
        <v>274</v>
      </c>
      <c r="H6" s="9">
        <v>65000</v>
      </c>
      <c r="I6" s="9"/>
      <c r="J6" s="9" t="s">
        <v>272</v>
      </c>
      <c r="K6" s="46">
        <v>128000</v>
      </c>
      <c r="L6" s="9"/>
    </row>
    <row r="7" spans="1:14" x14ac:dyDescent="0.25">
      <c r="A7" s="67" t="s">
        <v>189</v>
      </c>
      <c r="B7" s="71">
        <v>11000</v>
      </c>
      <c r="C7" s="9"/>
      <c r="D7" s="56" t="s">
        <v>255</v>
      </c>
      <c r="E7" s="46"/>
      <c r="F7" s="9"/>
      <c r="G7" s="45" t="s">
        <v>275</v>
      </c>
      <c r="H7" s="9">
        <v>109000</v>
      </c>
      <c r="I7" s="9"/>
      <c r="J7" s="9" t="s">
        <v>280</v>
      </c>
      <c r="K7" s="46">
        <v>-11000</v>
      </c>
      <c r="L7" s="9"/>
    </row>
    <row r="8" spans="1:14" x14ac:dyDescent="0.25">
      <c r="A8" s="66" t="s">
        <v>190</v>
      </c>
      <c r="B8" s="70">
        <v>18000</v>
      </c>
      <c r="C8" s="9"/>
      <c r="D8" s="45" t="s">
        <v>285</v>
      </c>
      <c r="E8" s="46">
        <v>230000</v>
      </c>
      <c r="F8" s="9"/>
      <c r="G8" s="45" t="s">
        <v>278</v>
      </c>
      <c r="H8" s="9">
        <v>54000</v>
      </c>
      <c r="I8" s="9"/>
      <c r="J8" s="9" t="s">
        <v>284</v>
      </c>
      <c r="K8" s="46">
        <v>45000</v>
      </c>
      <c r="L8" s="9"/>
    </row>
    <row r="9" spans="1:14" x14ac:dyDescent="0.25">
      <c r="A9" s="67" t="s">
        <v>191</v>
      </c>
      <c r="B9" s="71">
        <v>109000</v>
      </c>
      <c r="C9" s="9"/>
      <c r="D9" s="45" t="s">
        <v>190</v>
      </c>
      <c r="E9" s="46">
        <v>18000</v>
      </c>
      <c r="F9" s="9"/>
      <c r="G9" s="51" t="s">
        <v>276</v>
      </c>
      <c r="H9" s="61">
        <f>SUM(H6:H8)</f>
        <v>228000</v>
      </c>
      <c r="I9" s="9"/>
      <c r="J9" s="52" t="s">
        <v>282</v>
      </c>
      <c r="K9" s="62">
        <f>SUM(K6:K8)</f>
        <v>162000</v>
      </c>
      <c r="L9" s="9"/>
    </row>
    <row r="10" spans="1:14" x14ac:dyDescent="0.25">
      <c r="A10" s="67" t="s">
        <v>192</v>
      </c>
      <c r="B10" s="71">
        <v>156000</v>
      </c>
      <c r="C10" s="9"/>
      <c r="D10" s="49" t="s">
        <v>197</v>
      </c>
      <c r="E10" s="50">
        <v>3000</v>
      </c>
      <c r="F10" s="9"/>
      <c r="G10" s="45"/>
      <c r="H10" s="9"/>
      <c r="I10" s="9"/>
      <c r="J10" s="9"/>
      <c r="K10" s="46"/>
      <c r="L10" s="9"/>
    </row>
    <row r="11" spans="1:14" x14ac:dyDescent="0.25">
      <c r="A11" s="67" t="s">
        <v>193</v>
      </c>
      <c r="B11" s="71">
        <v>430000</v>
      </c>
      <c r="C11" s="9"/>
      <c r="D11" s="49" t="s">
        <v>198</v>
      </c>
      <c r="E11" s="50">
        <v>15000</v>
      </c>
      <c r="F11" s="9"/>
      <c r="G11" s="53" t="s">
        <v>12</v>
      </c>
      <c r="H11" s="9"/>
      <c r="I11" s="9"/>
      <c r="J11" s="54" t="s">
        <v>273</v>
      </c>
      <c r="K11" s="46"/>
      <c r="L11" s="9"/>
    </row>
    <row r="12" spans="1:14" x14ac:dyDescent="0.25">
      <c r="A12" s="67" t="s">
        <v>194</v>
      </c>
      <c r="B12" s="71">
        <v>90000</v>
      </c>
      <c r="C12" s="9"/>
      <c r="D12" s="49" t="s">
        <v>199</v>
      </c>
      <c r="E12" s="50">
        <v>23000</v>
      </c>
      <c r="F12" s="9"/>
      <c r="G12" s="45" t="s">
        <v>84</v>
      </c>
      <c r="H12" s="9">
        <v>430000</v>
      </c>
      <c r="I12" s="9"/>
      <c r="J12" s="9" t="s">
        <v>53</v>
      </c>
      <c r="K12" s="46">
        <v>156000</v>
      </c>
      <c r="L12" s="9"/>
    </row>
    <row r="13" spans="1:14" x14ac:dyDescent="0.25">
      <c r="A13" s="67" t="s">
        <v>195</v>
      </c>
      <c r="B13" s="71">
        <v>70000</v>
      </c>
      <c r="C13" s="9"/>
      <c r="D13" s="49" t="s">
        <v>200</v>
      </c>
      <c r="E13" s="50">
        <v>50000</v>
      </c>
      <c r="F13" s="9"/>
      <c r="G13" s="45" t="s">
        <v>45</v>
      </c>
      <c r="H13" s="9">
        <v>90000</v>
      </c>
      <c r="I13" s="9"/>
      <c r="J13" s="9" t="s">
        <v>281</v>
      </c>
      <c r="K13" s="46">
        <v>500000</v>
      </c>
      <c r="L13" s="9"/>
    </row>
    <row r="14" spans="1:14" x14ac:dyDescent="0.25">
      <c r="A14" s="67" t="s">
        <v>196</v>
      </c>
      <c r="B14" s="71">
        <v>500000</v>
      </c>
      <c r="C14" s="9"/>
      <c r="D14" s="49" t="s">
        <v>201</v>
      </c>
      <c r="E14" s="50">
        <v>86000</v>
      </c>
      <c r="F14" s="9"/>
      <c r="G14" s="45" t="s">
        <v>277</v>
      </c>
      <c r="H14" s="9">
        <v>70000</v>
      </c>
      <c r="I14" s="9"/>
      <c r="J14" s="9"/>
      <c r="K14" s="46"/>
      <c r="L14" s="9"/>
    </row>
    <row r="15" spans="1:14" x14ac:dyDescent="0.25">
      <c r="A15" s="66" t="s">
        <v>197</v>
      </c>
      <c r="B15" s="70">
        <v>3000</v>
      </c>
      <c r="C15" s="9"/>
      <c r="D15" s="51" t="s">
        <v>286</v>
      </c>
      <c r="E15" s="62">
        <f>SUM(E8:E14)</f>
        <v>425000</v>
      </c>
      <c r="F15" s="9"/>
      <c r="G15" s="51" t="s">
        <v>279</v>
      </c>
      <c r="H15" s="61">
        <f>SUM(H12:H14)</f>
        <v>590000</v>
      </c>
      <c r="I15" s="9"/>
      <c r="J15" s="52" t="s">
        <v>63</v>
      </c>
      <c r="K15" s="62">
        <f>SUM(K12:K14)</f>
        <v>656000</v>
      </c>
      <c r="L15" s="9"/>
    </row>
    <row r="16" spans="1:14" x14ac:dyDescent="0.25">
      <c r="A16" s="66" t="s">
        <v>198</v>
      </c>
      <c r="B16" s="70">
        <v>15000</v>
      </c>
      <c r="C16" s="9"/>
      <c r="D16" s="45"/>
      <c r="E16" s="46"/>
      <c r="F16" s="9"/>
      <c r="G16" s="45"/>
      <c r="H16" s="9"/>
      <c r="I16" s="9"/>
      <c r="J16" s="9"/>
      <c r="K16" s="46"/>
      <c r="L16" s="9"/>
    </row>
    <row r="17" spans="1:12" ht="16.5" thickBot="1" x14ac:dyDescent="0.3">
      <c r="A17" s="66" t="s">
        <v>199</v>
      </c>
      <c r="B17" s="70">
        <v>23000</v>
      </c>
      <c r="C17" s="9"/>
      <c r="D17" s="57" t="s">
        <v>284</v>
      </c>
      <c r="E17" s="55">
        <f>E5-E15</f>
        <v>45000</v>
      </c>
      <c r="F17" s="9"/>
      <c r="G17" s="58" t="s">
        <v>60</v>
      </c>
      <c r="H17" s="59">
        <f>H9+H15</f>
        <v>818000</v>
      </c>
      <c r="I17" s="47"/>
      <c r="J17" s="59" t="s">
        <v>283</v>
      </c>
      <c r="K17" s="60">
        <f>K15+K9</f>
        <v>818000</v>
      </c>
      <c r="L17" s="9"/>
    </row>
    <row r="18" spans="1:12" x14ac:dyDescent="0.25">
      <c r="A18" s="66" t="s">
        <v>200</v>
      </c>
      <c r="B18" s="70">
        <v>50000</v>
      </c>
      <c r="C18" s="9"/>
      <c r="F18" s="9"/>
      <c r="G18" s="9"/>
      <c r="H18" s="9"/>
      <c r="I18" s="9"/>
      <c r="J18" s="9"/>
      <c r="K18" s="9"/>
      <c r="L18" s="9"/>
    </row>
    <row r="19" spans="1:12" x14ac:dyDescent="0.25">
      <c r="A19" s="68" t="s">
        <v>201</v>
      </c>
      <c r="B19" s="72">
        <v>86000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8.75" x14ac:dyDescent="0.3">
      <c r="B20" s="9"/>
      <c r="C20" s="9"/>
      <c r="D20" s="9"/>
      <c r="E20" s="9"/>
      <c r="F20" s="9"/>
      <c r="G20" s="141"/>
      <c r="H20" s="141"/>
      <c r="I20" s="48"/>
      <c r="J20" s="48"/>
      <c r="K20" s="48"/>
      <c r="L20" s="9"/>
    </row>
    <row r="21" spans="1:12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B26" s="9"/>
      <c r="C26" s="9"/>
      <c r="D26" s="9"/>
      <c r="E26" s="9"/>
      <c r="F26" s="9"/>
      <c r="G26" s="44"/>
      <c r="H26" s="44"/>
      <c r="I26" s="9"/>
      <c r="J26" s="9"/>
      <c r="K26" s="9"/>
      <c r="L26" s="9"/>
    </row>
    <row r="27" spans="1:12" x14ac:dyDescent="0.25">
      <c r="B27" s="9"/>
      <c r="C27" s="9"/>
      <c r="D27" s="9"/>
      <c r="E27" s="9"/>
      <c r="F27" s="9"/>
      <c r="G27" s="44"/>
      <c r="H27" s="44"/>
      <c r="I27" s="9"/>
      <c r="J27" s="9"/>
      <c r="K27" s="9"/>
      <c r="L27" s="9"/>
    </row>
    <row r="28" spans="1:12" x14ac:dyDescent="0.25">
      <c r="B28" s="9"/>
      <c r="C28" s="9"/>
      <c r="D28" s="9"/>
      <c r="E28" s="9"/>
      <c r="F28" s="9"/>
      <c r="G28" s="44"/>
      <c r="H28" s="44"/>
      <c r="I28" s="9"/>
      <c r="J28" s="9"/>
      <c r="K28" s="9"/>
      <c r="L28" s="9"/>
    </row>
    <row r="29" spans="1:12" x14ac:dyDescent="0.25">
      <c r="B29" s="9"/>
      <c r="C29" s="9"/>
      <c r="D29" s="9"/>
      <c r="E29" s="9"/>
      <c r="F29" s="9"/>
      <c r="G29" s="44"/>
      <c r="H29" s="44"/>
      <c r="I29" s="9"/>
      <c r="J29" s="9"/>
      <c r="K29" s="9"/>
      <c r="L29" s="9"/>
    </row>
    <row r="30" spans="1:12" x14ac:dyDescent="0.25">
      <c r="B30" s="9"/>
      <c r="C30" s="9"/>
      <c r="D30" s="9"/>
      <c r="E30" s="9"/>
      <c r="F30" s="9"/>
      <c r="G30" s="44"/>
      <c r="H30" s="44"/>
      <c r="I30" s="9"/>
      <c r="J30" s="9"/>
      <c r="K30" s="9"/>
      <c r="L30" s="9"/>
    </row>
    <row r="31" spans="1:12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mergeCells count="6">
    <mergeCell ref="G3:K3"/>
    <mergeCell ref="G20:H20"/>
    <mergeCell ref="D3:E3"/>
    <mergeCell ref="D1:K1"/>
    <mergeCell ref="G4:H4"/>
    <mergeCell ref="J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2315-9DA3-4266-8E81-CFC1408E24A0}">
  <dimension ref="A1:O36"/>
  <sheetViews>
    <sheetView topLeftCell="B1" workbookViewId="0">
      <selection activeCell="G30" sqref="G30"/>
    </sheetView>
  </sheetViews>
  <sheetFormatPr baseColWidth="10" defaultRowHeight="15.75" x14ac:dyDescent="0.25"/>
  <cols>
    <col min="1" max="1" width="41" customWidth="1"/>
    <col min="4" max="4" width="24.5" customWidth="1"/>
    <col min="5" max="5" width="19.375" customWidth="1"/>
    <col min="7" max="7" width="26.5" customWidth="1"/>
    <col min="8" max="8" width="17.5" bestFit="1" customWidth="1"/>
    <col min="10" max="10" width="20" customWidth="1"/>
    <col min="11" max="11" width="17.5" bestFit="1" customWidth="1"/>
  </cols>
  <sheetData>
    <row r="1" spans="1:15" x14ac:dyDescent="0.25">
      <c r="A1" s="73" t="s">
        <v>297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6.5" thickBot="1" x14ac:dyDescent="0.3">
      <c r="A2" s="7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1.75" thickBot="1" x14ac:dyDescent="0.4">
      <c r="A3" s="74" t="s">
        <v>106</v>
      </c>
      <c r="B3" s="74" t="s">
        <v>202</v>
      </c>
      <c r="C3" s="9"/>
      <c r="D3" s="148" t="s">
        <v>267</v>
      </c>
      <c r="E3" s="149"/>
      <c r="F3" s="9"/>
      <c r="G3" s="150" t="s">
        <v>268</v>
      </c>
      <c r="H3" s="151"/>
      <c r="I3" s="151"/>
      <c r="J3" s="151"/>
      <c r="K3" s="152"/>
      <c r="L3" s="9"/>
      <c r="M3" s="9"/>
      <c r="N3" s="9"/>
      <c r="O3" s="9"/>
    </row>
    <row r="4" spans="1:15" ht="18.75" x14ac:dyDescent="0.3">
      <c r="A4" s="74" t="s">
        <v>203</v>
      </c>
      <c r="B4" s="74" t="s">
        <v>204</v>
      </c>
      <c r="C4" s="9"/>
      <c r="D4" s="153" t="s">
        <v>254</v>
      </c>
      <c r="E4" s="154"/>
      <c r="F4" s="9"/>
      <c r="G4" s="153" t="s">
        <v>0</v>
      </c>
      <c r="H4" s="157"/>
      <c r="I4" s="9"/>
      <c r="J4" s="157" t="s">
        <v>2</v>
      </c>
      <c r="K4" s="154"/>
      <c r="L4" s="9"/>
      <c r="M4" s="9"/>
      <c r="N4" s="9"/>
      <c r="O4" s="9"/>
    </row>
    <row r="5" spans="1:15" x14ac:dyDescent="0.25">
      <c r="A5" s="75" t="s">
        <v>205</v>
      </c>
      <c r="B5" s="75" t="s">
        <v>206</v>
      </c>
      <c r="C5" s="9"/>
      <c r="D5" s="45" t="s">
        <v>250</v>
      </c>
      <c r="E5" s="46">
        <v>585000</v>
      </c>
      <c r="F5" s="9"/>
      <c r="G5" s="53" t="s">
        <v>6</v>
      </c>
      <c r="H5" s="9"/>
      <c r="I5" s="9"/>
      <c r="J5" s="9" t="s">
        <v>291</v>
      </c>
      <c r="K5" s="46"/>
      <c r="L5" s="9"/>
      <c r="M5" s="9"/>
      <c r="N5" s="9"/>
      <c r="O5" s="9"/>
    </row>
    <row r="6" spans="1:15" x14ac:dyDescent="0.25">
      <c r="A6" s="75" t="s">
        <v>14</v>
      </c>
      <c r="B6" s="75" t="s">
        <v>207</v>
      </c>
      <c r="C6" s="9"/>
      <c r="D6" s="45"/>
      <c r="E6" s="46"/>
      <c r="F6" s="9"/>
      <c r="G6" s="45" t="s">
        <v>205</v>
      </c>
      <c r="H6" s="9">
        <v>125000</v>
      </c>
      <c r="I6" s="9"/>
      <c r="J6" s="9" t="s">
        <v>208</v>
      </c>
      <c r="K6" s="46">
        <v>170000</v>
      </c>
      <c r="L6" s="9"/>
      <c r="M6" s="9"/>
      <c r="N6" s="9"/>
      <c r="O6" s="9"/>
    </row>
    <row r="7" spans="1:15" x14ac:dyDescent="0.25">
      <c r="A7" s="75" t="s">
        <v>208</v>
      </c>
      <c r="B7" s="75" t="s">
        <v>210</v>
      </c>
      <c r="C7" s="9"/>
      <c r="D7" s="53" t="s">
        <v>290</v>
      </c>
      <c r="E7" s="79">
        <f>SUM(E5:E6)</f>
        <v>585000</v>
      </c>
      <c r="F7" s="9"/>
      <c r="G7" s="76" t="s">
        <v>14</v>
      </c>
      <c r="H7" s="9">
        <v>4000</v>
      </c>
      <c r="I7" s="9"/>
      <c r="J7" s="9" t="s">
        <v>293</v>
      </c>
      <c r="K7" s="46">
        <v>-45000</v>
      </c>
      <c r="L7" s="9"/>
      <c r="M7" s="9"/>
      <c r="N7" s="9"/>
      <c r="O7" s="9"/>
    </row>
    <row r="8" spans="1:15" x14ac:dyDescent="0.25">
      <c r="A8" s="74" t="s">
        <v>211</v>
      </c>
      <c r="B8" s="74" t="s">
        <v>212</v>
      </c>
      <c r="C8" s="9"/>
      <c r="D8" s="76" t="s">
        <v>209</v>
      </c>
      <c r="E8" s="46"/>
      <c r="F8" s="9"/>
      <c r="G8" s="45" t="s">
        <v>217</v>
      </c>
      <c r="H8" s="9">
        <v>42000</v>
      </c>
      <c r="I8" s="9"/>
      <c r="J8" s="9" t="s">
        <v>284</v>
      </c>
      <c r="K8" s="46">
        <f>E21</f>
        <v>117000</v>
      </c>
      <c r="L8" s="9"/>
      <c r="M8" s="9"/>
      <c r="N8" s="9"/>
      <c r="O8" s="9"/>
    </row>
    <row r="9" spans="1:15" ht="18.75" x14ac:dyDescent="0.3">
      <c r="A9" s="74" t="s">
        <v>213</v>
      </c>
      <c r="B9" s="74" t="s">
        <v>214</v>
      </c>
      <c r="C9" s="9"/>
      <c r="D9" s="155" t="s">
        <v>255</v>
      </c>
      <c r="E9" s="156"/>
      <c r="F9" s="9"/>
      <c r="G9" s="45" t="s">
        <v>292</v>
      </c>
      <c r="H9" s="9">
        <v>25000</v>
      </c>
      <c r="I9" s="9"/>
      <c r="J9" s="54" t="s">
        <v>294</v>
      </c>
      <c r="K9" s="79">
        <f>SUM(K6:K8)</f>
        <v>242000</v>
      </c>
      <c r="L9" s="9"/>
      <c r="M9" s="9"/>
      <c r="N9" s="9"/>
      <c r="O9" s="9"/>
    </row>
    <row r="10" spans="1:15" x14ac:dyDescent="0.25">
      <c r="A10" s="74"/>
      <c r="B10" s="74"/>
      <c r="C10" s="9"/>
      <c r="D10" s="45" t="s">
        <v>106</v>
      </c>
      <c r="E10" s="46">
        <v>50000</v>
      </c>
      <c r="F10" s="9"/>
      <c r="G10" s="53" t="s">
        <v>276</v>
      </c>
      <c r="H10" s="80">
        <f>SUM(H6:H9)</f>
        <v>196000</v>
      </c>
      <c r="I10" s="9"/>
      <c r="K10" s="29"/>
      <c r="L10" s="9"/>
      <c r="M10" s="9"/>
      <c r="N10" s="9"/>
      <c r="O10" s="9"/>
    </row>
    <row r="11" spans="1:15" x14ac:dyDescent="0.25">
      <c r="A11" s="74" t="s">
        <v>215</v>
      </c>
      <c r="B11" s="74" t="s">
        <v>216</v>
      </c>
      <c r="C11" s="9"/>
      <c r="D11" s="45" t="s">
        <v>203</v>
      </c>
      <c r="E11" s="46">
        <v>3000</v>
      </c>
      <c r="F11" s="9"/>
      <c r="G11" s="45"/>
      <c r="H11" s="9"/>
      <c r="I11" s="9"/>
      <c r="J11" s="9"/>
      <c r="K11" s="46"/>
      <c r="L11" s="9"/>
      <c r="M11" s="9"/>
      <c r="N11" s="9"/>
      <c r="O11" s="9"/>
    </row>
    <row r="12" spans="1:15" x14ac:dyDescent="0.25">
      <c r="A12" s="75" t="s">
        <v>217</v>
      </c>
      <c r="B12" s="75" t="s">
        <v>218</v>
      </c>
      <c r="C12" s="9"/>
      <c r="D12" s="45" t="s">
        <v>289</v>
      </c>
      <c r="E12" s="46">
        <v>15000</v>
      </c>
      <c r="F12" s="9"/>
      <c r="G12" s="53" t="s">
        <v>8</v>
      </c>
      <c r="H12" s="9"/>
      <c r="I12" s="9"/>
      <c r="J12" s="54" t="s">
        <v>62</v>
      </c>
      <c r="K12" s="46"/>
      <c r="L12" s="9"/>
      <c r="M12" s="9"/>
      <c r="N12" s="9"/>
      <c r="O12" s="9"/>
    </row>
    <row r="13" spans="1:15" x14ac:dyDescent="0.25">
      <c r="A13" s="75" t="s">
        <v>219</v>
      </c>
      <c r="B13" s="75" t="s">
        <v>220</v>
      </c>
      <c r="C13" s="9"/>
      <c r="D13" s="45" t="s">
        <v>213</v>
      </c>
      <c r="E13" s="46">
        <v>180000</v>
      </c>
      <c r="F13" s="9"/>
      <c r="G13" s="45" t="s">
        <v>224</v>
      </c>
      <c r="H13" s="9">
        <v>300000</v>
      </c>
      <c r="I13" s="9"/>
      <c r="J13" s="9" t="s">
        <v>295</v>
      </c>
      <c r="K13" s="46">
        <v>70000</v>
      </c>
      <c r="L13" s="9"/>
      <c r="M13" s="9"/>
      <c r="N13" s="9"/>
      <c r="O13" s="9"/>
    </row>
    <row r="14" spans="1:15" x14ac:dyDescent="0.25">
      <c r="A14" s="75" t="s">
        <v>80</v>
      </c>
      <c r="B14" s="75" t="s">
        <v>221</v>
      </c>
      <c r="C14" s="9"/>
      <c r="D14" s="45" t="s">
        <v>215</v>
      </c>
      <c r="E14" s="46">
        <v>27000</v>
      </c>
      <c r="F14" s="9"/>
      <c r="G14" s="45" t="s">
        <v>230</v>
      </c>
      <c r="H14" s="9">
        <v>80000</v>
      </c>
      <c r="I14" s="9"/>
      <c r="J14" s="9" t="s">
        <v>80</v>
      </c>
      <c r="K14" s="46">
        <v>110000</v>
      </c>
      <c r="L14" s="9"/>
      <c r="M14" s="9"/>
      <c r="N14" s="9"/>
      <c r="O14" s="9"/>
    </row>
    <row r="15" spans="1:15" x14ac:dyDescent="0.25">
      <c r="A15" s="74" t="s">
        <v>222</v>
      </c>
      <c r="B15" s="74" t="s">
        <v>249</v>
      </c>
      <c r="C15" s="9"/>
      <c r="D15" s="45" t="s">
        <v>222</v>
      </c>
      <c r="E15" s="46">
        <v>12000</v>
      </c>
      <c r="F15" s="9"/>
      <c r="G15" s="45" t="s">
        <v>238</v>
      </c>
      <c r="H15" s="9">
        <v>66000</v>
      </c>
      <c r="I15" s="9"/>
      <c r="J15" s="9" t="s">
        <v>18</v>
      </c>
      <c r="K15" s="46">
        <v>220000</v>
      </c>
      <c r="L15" s="9"/>
      <c r="M15" s="9"/>
      <c r="N15" s="9"/>
      <c r="O15" s="9"/>
    </row>
    <row r="16" spans="1:15" x14ac:dyDescent="0.25">
      <c r="A16" s="75" t="s">
        <v>18</v>
      </c>
      <c r="B16" s="75" t="s">
        <v>223</v>
      </c>
      <c r="C16" s="9"/>
      <c r="D16" s="45" t="s">
        <v>226</v>
      </c>
      <c r="E16" s="46">
        <v>7000</v>
      </c>
      <c r="F16" s="9"/>
      <c r="G16" s="53" t="s">
        <v>296</v>
      </c>
      <c r="H16" s="82">
        <f>SUM(H13:H15)</f>
        <v>446000</v>
      </c>
      <c r="I16" s="9"/>
      <c r="J16" s="54" t="s">
        <v>63</v>
      </c>
      <c r="K16" s="81">
        <f>SUM(K13:K15)</f>
        <v>400000</v>
      </c>
      <c r="L16" s="9"/>
      <c r="M16" s="9"/>
      <c r="N16" s="9"/>
      <c r="O16" s="9"/>
    </row>
    <row r="17" spans="1:15" x14ac:dyDescent="0.25">
      <c r="A17" s="75" t="s">
        <v>224</v>
      </c>
      <c r="B17" s="75" t="s">
        <v>225</v>
      </c>
      <c r="C17" s="9"/>
      <c r="D17" s="45" t="s">
        <v>228</v>
      </c>
      <c r="E17" s="46">
        <v>24000</v>
      </c>
      <c r="F17" s="9"/>
      <c r="G17" s="45"/>
      <c r="H17" s="9"/>
      <c r="I17" s="9"/>
      <c r="K17" s="29"/>
      <c r="L17" s="9"/>
      <c r="M17" s="9"/>
      <c r="N17" s="9"/>
      <c r="O17" s="9"/>
    </row>
    <row r="18" spans="1:15" ht="19.5" thickBot="1" x14ac:dyDescent="0.35">
      <c r="A18" s="74" t="s">
        <v>226</v>
      </c>
      <c r="B18" s="74" t="s">
        <v>227</v>
      </c>
      <c r="C18" s="9"/>
      <c r="D18" s="45" t="s">
        <v>234</v>
      </c>
      <c r="E18" s="46">
        <v>150000</v>
      </c>
      <c r="F18" s="9"/>
      <c r="G18" s="83" t="s">
        <v>60</v>
      </c>
      <c r="H18" s="85">
        <f>H10+H16</f>
        <v>642000</v>
      </c>
      <c r="I18" s="47"/>
      <c r="J18" s="84" t="s">
        <v>61</v>
      </c>
      <c r="K18" s="86">
        <f>SUM(K9+K16)</f>
        <v>642000</v>
      </c>
      <c r="L18" s="9"/>
      <c r="M18" s="9"/>
      <c r="N18" s="9"/>
      <c r="O18" s="9"/>
    </row>
    <row r="19" spans="1:15" x14ac:dyDescent="0.25">
      <c r="A19" s="74" t="s">
        <v>228</v>
      </c>
      <c r="B19" s="74" t="s">
        <v>229</v>
      </c>
      <c r="C19" s="9"/>
      <c r="D19" s="53" t="s">
        <v>286</v>
      </c>
      <c r="E19" s="81">
        <f>SUM(E10:E18)</f>
        <v>468000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75" t="s">
        <v>230</v>
      </c>
      <c r="B20" s="75" t="s">
        <v>231</v>
      </c>
      <c r="C20" s="9"/>
      <c r="D20" s="45"/>
      <c r="E20" s="46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9.5" thickBot="1" x14ac:dyDescent="0.35">
      <c r="A21" s="75" t="s">
        <v>232</v>
      </c>
      <c r="B21" s="75" t="s">
        <v>233</v>
      </c>
      <c r="C21" s="9"/>
      <c r="D21" s="83" t="s">
        <v>284</v>
      </c>
      <c r="E21" s="87">
        <f>E7-E19</f>
        <v>117000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74" t="s">
        <v>234</v>
      </c>
      <c r="B22" s="74" t="s">
        <v>235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75" t="s">
        <v>236</v>
      </c>
      <c r="B23" s="75" t="s">
        <v>237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75" t="s">
        <v>238</v>
      </c>
      <c r="B24" s="75" t="s">
        <v>239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74" t="s">
        <v>250</v>
      </c>
      <c r="B25" s="74" t="s">
        <v>240</v>
      </c>
      <c r="C25" s="9"/>
      <c r="D25" s="9"/>
      <c r="E25" s="9"/>
      <c r="F25" s="73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9"/>
      <c r="B32" s="9"/>
      <c r="C32" s="9"/>
      <c r="D32" s="9"/>
      <c r="E32" s="9"/>
      <c r="F32" s="9"/>
      <c r="L32" s="9"/>
      <c r="M32" s="9"/>
      <c r="N32" s="9"/>
      <c r="O32" s="9"/>
    </row>
    <row r="33" spans="1:15" x14ac:dyDescent="0.25">
      <c r="A33" s="9"/>
      <c r="B33" s="9"/>
      <c r="C33" s="9"/>
      <c r="D33" s="9"/>
      <c r="E33" s="9"/>
      <c r="F33" s="9"/>
      <c r="M33" s="9"/>
      <c r="N33" s="9"/>
      <c r="O33" s="9"/>
    </row>
    <row r="34" spans="1:15" x14ac:dyDescent="0.25">
      <c r="A34" s="9"/>
      <c r="B34" s="9"/>
      <c r="C34" s="9"/>
      <c r="D34" s="9"/>
      <c r="E34" s="9"/>
      <c r="F34" s="9"/>
      <c r="M34" s="9"/>
      <c r="N34" s="9"/>
      <c r="O34" s="9"/>
    </row>
    <row r="35" spans="1:15" x14ac:dyDescent="0.25">
      <c r="A35" s="9"/>
      <c r="B35" s="9"/>
      <c r="C35" s="9"/>
      <c r="D35" s="9"/>
      <c r="E35" s="9"/>
      <c r="F35" s="9"/>
      <c r="M35" s="9"/>
      <c r="N35" s="9"/>
      <c r="O35" s="9"/>
    </row>
    <row r="36" spans="1:15" x14ac:dyDescent="0.25">
      <c r="A36" s="9"/>
      <c r="B36" s="9"/>
      <c r="C36" s="9"/>
      <c r="F36" s="9"/>
      <c r="M36" s="9"/>
      <c r="N36" s="9"/>
      <c r="O36" s="9"/>
    </row>
  </sheetData>
  <mergeCells count="6">
    <mergeCell ref="D3:E3"/>
    <mergeCell ref="G3:K3"/>
    <mergeCell ref="D4:E4"/>
    <mergeCell ref="D9:E9"/>
    <mergeCell ref="G4:H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Ex 1 du Cours Mme et Mr Zzz</vt:lpstr>
      <vt:lpstr>Ex 2 Cours Entreprise Peinture</vt:lpstr>
      <vt:lpstr>Exemple Bilan création entrepr</vt:lpstr>
      <vt:lpstr>Ex 3 Cours Entreprise Agricole</vt:lpstr>
      <vt:lpstr>Exercice 1</vt:lpstr>
      <vt:lpstr>Exercice 2</vt:lpstr>
      <vt:lpstr>Exercice 3</vt:lpstr>
      <vt:lpstr>Exercice supplémentaire</vt:lpstr>
      <vt:lpstr>Exercice 5</vt:lpstr>
      <vt:lpstr>Exercice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Gindrat</dc:creator>
  <cp:lastModifiedBy>TOM</cp:lastModifiedBy>
  <dcterms:created xsi:type="dcterms:W3CDTF">2023-01-20T13:39:02Z</dcterms:created>
  <dcterms:modified xsi:type="dcterms:W3CDTF">2023-03-27T16:31:21Z</dcterms:modified>
</cp:coreProperties>
</file>