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D:\1-HES\Cours\Master\Module 13\Atelier Analyses quantitatives\Questionnaires\"/>
    </mc:Choice>
  </mc:AlternateContent>
  <xr:revisionPtr revIDLastSave="0" documentId="13_ncr:1_{D2B5A89F-C488-45AC-98AA-17C27C919E16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Données brutes" sheetId="1" r:id="rId1"/>
    <sheet name="Recodage Données" sheetId="3" r:id="rId2"/>
    <sheet name="Recodage sans NON" sheetId="7" r:id="rId3"/>
    <sheet name="Alpha de Cronbach" sheetId="6" r:id="rId4"/>
    <sheet name="Analyse Descript - Info général" sheetId="2" r:id="rId5"/>
    <sheet name="Analyse Descript - Questionnair" sheetId="4" r:id="rId6"/>
    <sheet name="Corrélation" sheetId="5" r:id="rId7"/>
  </sheets>
  <externalReferences>
    <externalReference r:id="rId8"/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" roundtripDataChecksum="3PRPt4q8pLGy6DRy8C8j9D1iJmX9CPacPGlq0/gZQDc="/>
    </ext>
  </extLst>
</workbook>
</file>

<file path=xl/calcChain.xml><?xml version="1.0" encoding="utf-8"?>
<calcChain xmlns="http://schemas.openxmlformats.org/spreadsheetml/2006/main">
  <c r="M124" i="6" l="1"/>
  <c r="L124" i="6"/>
  <c r="K124" i="6"/>
  <c r="J124" i="6"/>
  <c r="I124" i="6"/>
  <c r="H124" i="6"/>
  <c r="G124" i="6"/>
  <c r="F124" i="6"/>
  <c r="E124" i="6"/>
  <c r="D124" i="6"/>
  <c r="C124" i="6"/>
  <c r="B124" i="6"/>
  <c r="F120" i="6"/>
  <c r="F121" i="6"/>
  <c r="B122" i="6"/>
  <c r="E121" i="6"/>
  <c r="D121" i="6"/>
  <c r="C121" i="6"/>
  <c r="B121" i="6"/>
  <c r="E120" i="6"/>
  <c r="D120" i="6"/>
  <c r="C120" i="6"/>
  <c r="B120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B35" i="6" s="1"/>
  <c r="B32" i="6"/>
  <c r="L31" i="6"/>
  <c r="K31" i="6"/>
  <c r="J31" i="6"/>
  <c r="I31" i="6"/>
  <c r="H31" i="6"/>
  <c r="G31" i="6"/>
  <c r="F31" i="6"/>
  <c r="E31" i="6"/>
  <c r="D31" i="6"/>
  <c r="C31" i="6"/>
  <c r="B31" i="6"/>
  <c r="L30" i="6"/>
  <c r="K30" i="6"/>
  <c r="J30" i="6"/>
  <c r="I30" i="6"/>
  <c r="H30" i="6"/>
  <c r="G30" i="6"/>
  <c r="F30" i="6"/>
  <c r="E30" i="6"/>
  <c r="D30" i="6"/>
  <c r="C30" i="6"/>
  <c r="B30" i="6"/>
  <c r="AR15" i="3"/>
  <c r="AQ15" i="3"/>
  <c r="AP15" i="3"/>
  <c r="AO15" i="3"/>
  <c r="AN15" i="3"/>
  <c r="AN14" i="7" s="1"/>
  <c r="AM15" i="3"/>
  <c r="AM14" i="7" s="1"/>
  <c r="AL15" i="3"/>
  <c r="AL14" i="7" s="1"/>
  <c r="AK15" i="3"/>
  <c r="AK14" i="7" s="1"/>
  <c r="AJ15" i="3"/>
  <c r="AI15" i="3"/>
  <c r="AH15" i="3"/>
  <c r="AR14" i="3"/>
  <c r="AQ14" i="3"/>
  <c r="AQ13" i="7" s="1"/>
  <c r="AP14" i="3"/>
  <c r="AO14" i="3"/>
  <c r="AO13" i="7" s="1"/>
  <c r="AN14" i="3"/>
  <c r="AN13" i="7" s="1"/>
  <c r="AM14" i="3"/>
  <c r="AL14" i="3"/>
  <c r="AK14" i="3"/>
  <c r="AJ14" i="3"/>
  <c r="AI14" i="3"/>
  <c r="AI13" i="7" s="1"/>
  <c r="AH14" i="3"/>
  <c r="AR13" i="3"/>
  <c r="AR12" i="7" s="1"/>
  <c r="AQ13" i="3"/>
  <c r="AQ12" i="7" s="1"/>
  <c r="AP13" i="3"/>
  <c r="AO13" i="3"/>
  <c r="AN13" i="3"/>
  <c r="AM13" i="3"/>
  <c r="AL13" i="3"/>
  <c r="AL12" i="7" s="1"/>
  <c r="AK13" i="3"/>
  <c r="AK12" i="7" s="1"/>
  <c r="AJ13" i="3"/>
  <c r="AJ12" i="7" s="1"/>
  <c r="AI13" i="3"/>
  <c r="AI12" i="7" s="1"/>
  <c r="AH13" i="3"/>
  <c r="AR12" i="3"/>
  <c r="AQ12" i="3"/>
  <c r="AP12" i="3"/>
  <c r="AO12" i="3"/>
  <c r="AO11" i="7" s="1"/>
  <c r="AN12" i="3"/>
  <c r="AN11" i="7" s="1"/>
  <c r="AM12" i="3"/>
  <c r="AM11" i="7" s="1"/>
  <c r="AL12" i="3"/>
  <c r="AL11" i="7" s="1"/>
  <c r="AK12" i="3"/>
  <c r="AJ12" i="3"/>
  <c r="AI12" i="3"/>
  <c r="AH12" i="3"/>
  <c r="AR11" i="3"/>
  <c r="AQ11" i="3"/>
  <c r="AQ10" i="7" s="1"/>
  <c r="AP11" i="3"/>
  <c r="AP10" i="7" s="1"/>
  <c r="AO11" i="3"/>
  <c r="AO10" i="7" s="1"/>
  <c r="AN11" i="3"/>
  <c r="AM11" i="3"/>
  <c r="AL11" i="3"/>
  <c r="AK11" i="3"/>
  <c r="AJ11" i="3"/>
  <c r="AI11" i="3"/>
  <c r="AI10" i="7" s="1"/>
  <c r="AH11" i="3"/>
  <c r="AH10" i="7" s="1"/>
  <c r="AR10" i="3"/>
  <c r="AQ10" i="3"/>
  <c r="AP10" i="3"/>
  <c r="AO10" i="3"/>
  <c r="AN10" i="3"/>
  <c r="AM10" i="3"/>
  <c r="AL10" i="3"/>
  <c r="AK10" i="3"/>
  <c r="AJ10" i="3"/>
  <c r="AI10" i="3"/>
  <c r="AH10" i="3"/>
  <c r="AR9" i="3"/>
  <c r="AQ9" i="3"/>
  <c r="AP9" i="3"/>
  <c r="AP9" i="7" s="1"/>
  <c r="AO9" i="3"/>
  <c r="AO9" i="7" s="1"/>
  <c r="AN9" i="3"/>
  <c r="AN9" i="7" s="1"/>
  <c r="AM9" i="3"/>
  <c r="AM9" i="7" s="1"/>
  <c r="AL9" i="3"/>
  <c r="AK9" i="3"/>
  <c r="AJ9" i="3"/>
  <c r="AI9" i="3"/>
  <c r="AH9" i="3"/>
  <c r="AH9" i="7" s="1"/>
  <c r="AR8" i="3"/>
  <c r="AR8" i="7" s="1"/>
  <c r="AQ8" i="3"/>
  <c r="AQ8" i="7" s="1"/>
  <c r="AP8" i="3"/>
  <c r="AP8" i="7" s="1"/>
  <c r="AO8" i="3"/>
  <c r="AN8" i="3"/>
  <c r="AM8" i="3"/>
  <c r="AL8" i="3"/>
  <c r="AK8" i="3"/>
  <c r="AK8" i="7" s="1"/>
  <c r="AJ8" i="3"/>
  <c r="AJ8" i="7" s="1"/>
  <c r="AI8" i="3"/>
  <c r="AI8" i="7" s="1"/>
  <c r="AH8" i="3"/>
  <c r="AH8" i="7" s="1"/>
  <c r="AR7" i="3"/>
  <c r="AQ7" i="3"/>
  <c r="AP7" i="3"/>
  <c r="AO7" i="3"/>
  <c r="AN7" i="3"/>
  <c r="AM7" i="3"/>
  <c r="AL7" i="3"/>
  <c r="AK7" i="3"/>
  <c r="AJ7" i="3"/>
  <c r="AI7" i="3"/>
  <c r="AH7" i="3"/>
  <c r="AR6" i="3"/>
  <c r="AQ6" i="3"/>
  <c r="AQ6" i="7" s="1"/>
  <c r="AP6" i="3"/>
  <c r="AO6" i="3"/>
  <c r="AO6" i="7" s="1"/>
  <c r="AN6" i="3"/>
  <c r="AN6" i="7" s="1"/>
  <c r="AM6" i="3"/>
  <c r="AL6" i="3"/>
  <c r="AK6" i="3"/>
  <c r="AJ6" i="3"/>
  <c r="AI6" i="3"/>
  <c r="AI6" i="7" s="1"/>
  <c r="AH6" i="3"/>
  <c r="AR5" i="3"/>
  <c r="AR5" i="7" s="1"/>
  <c r="AQ5" i="3"/>
  <c r="AQ5" i="7" s="1"/>
  <c r="AP5" i="3"/>
  <c r="AO5" i="3"/>
  <c r="AN5" i="3"/>
  <c r="AM5" i="3"/>
  <c r="AL5" i="3"/>
  <c r="AL5" i="7" s="1"/>
  <c r="AK5" i="3"/>
  <c r="AK5" i="7" s="1"/>
  <c r="AJ5" i="3"/>
  <c r="AJ5" i="7" s="1"/>
  <c r="AI5" i="3"/>
  <c r="AI5" i="7" s="1"/>
  <c r="AH5" i="3"/>
  <c r="AW70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9" i="6"/>
  <c r="B88" i="6"/>
  <c r="B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1" i="6"/>
  <c r="K70" i="6"/>
  <c r="J70" i="6"/>
  <c r="I70" i="6"/>
  <c r="H70" i="6"/>
  <c r="G70" i="6"/>
  <c r="F70" i="6"/>
  <c r="E70" i="6"/>
  <c r="D70" i="6"/>
  <c r="C70" i="6"/>
  <c r="B86" i="6"/>
  <c r="B68" i="6"/>
  <c r="B50" i="6"/>
  <c r="I84" i="6"/>
  <c r="H84" i="6"/>
  <c r="G84" i="6"/>
  <c r="F84" i="6"/>
  <c r="E84" i="6"/>
  <c r="D84" i="6"/>
  <c r="C84" i="6"/>
  <c r="B84" i="6"/>
  <c r="I85" i="6"/>
  <c r="H85" i="6"/>
  <c r="G85" i="6"/>
  <c r="F85" i="6"/>
  <c r="E85" i="6"/>
  <c r="D85" i="6"/>
  <c r="C85" i="6"/>
  <c r="B85" i="6"/>
  <c r="BW80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BM15" i="3"/>
  <c r="BL15" i="3"/>
  <c r="BK15" i="3"/>
  <c r="BJ15" i="3"/>
  <c r="BI15" i="3"/>
  <c r="BI14" i="7" s="1"/>
  <c r="BH15" i="3"/>
  <c r="BM14" i="3"/>
  <c r="BL14" i="3"/>
  <c r="BL13" i="7" s="1"/>
  <c r="BK14" i="3"/>
  <c r="BJ14" i="3"/>
  <c r="BI14" i="3"/>
  <c r="BH14" i="3"/>
  <c r="BM13" i="3"/>
  <c r="BL13" i="3"/>
  <c r="BK13" i="3"/>
  <c r="BJ13" i="3"/>
  <c r="BJ12" i="7" s="1"/>
  <c r="BI13" i="3"/>
  <c r="BH13" i="3"/>
  <c r="BM12" i="3"/>
  <c r="BL12" i="3"/>
  <c r="BK12" i="3"/>
  <c r="BJ12" i="3"/>
  <c r="BI12" i="3"/>
  <c r="BH12" i="3"/>
  <c r="BH11" i="7" s="1"/>
  <c r="BM11" i="3"/>
  <c r="BL11" i="3"/>
  <c r="BK11" i="3"/>
  <c r="BJ11" i="3"/>
  <c r="BI11" i="3"/>
  <c r="BH11" i="3"/>
  <c r="BM10" i="3"/>
  <c r="BL10" i="3"/>
  <c r="BK10" i="3"/>
  <c r="BJ10" i="3"/>
  <c r="BI10" i="3"/>
  <c r="BH10" i="3"/>
  <c r="BM9" i="3"/>
  <c r="BL9" i="3"/>
  <c r="BK9" i="3"/>
  <c r="BJ9" i="3"/>
  <c r="BI9" i="3"/>
  <c r="BH9" i="3"/>
  <c r="BM8" i="3"/>
  <c r="BL8" i="3"/>
  <c r="BK8" i="3"/>
  <c r="BJ8" i="3"/>
  <c r="BI8" i="3"/>
  <c r="BH8" i="3"/>
  <c r="BH8" i="7" s="1"/>
  <c r="BM7" i="3"/>
  <c r="BL7" i="3"/>
  <c r="BK7" i="3"/>
  <c r="BJ7" i="3"/>
  <c r="BI7" i="3"/>
  <c r="BH7" i="3"/>
  <c r="BM6" i="3"/>
  <c r="BL6" i="3"/>
  <c r="BL6" i="7" s="1"/>
  <c r="BK6" i="3"/>
  <c r="BJ6" i="3"/>
  <c r="BI6" i="3"/>
  <c r="BH6" i="3"/>
  <c r="BM5" i="3"/>
  <c r="BL5" i="3"/>
  <c r="BK5" i="3"/>
  <c r="BJ5" i="3"/>
  <c r="BJ5" i="7" s="1"/>
  <c r="BI5" i="3"/>
  <c r="BM12" i="7"/>
  <c r="BI10" i="7"/>
  <c r="BM9" i="7"/>
  <c r="BJ9" i="7"/>
  <c r="BM5" i="7"/>
  <c r="BL5" i="7"/>
  <c r="BH7" i="7"/>
  <c r="BI7" i="7"/>
  <c r="BL7" i="7"/>
  <c r="BJ8" i="7"/>
  <c r="BK8" i="7"/>
  <c r="BH10" i="7"/>
  <c r="BJ11" i="7"/>
  <c r="BK11" i="7"/>
  <c r="BH12" i="7"/>
  <c r="BJ13" i="7"/>
  <c r="BH14" i="7"/>
  <c r="BL14" i="7"/>
  <c r="BM13" i="7"/>
  <c r="BK12" i="7"/>
  <c r="BI11" i="7"/>
  <c r="BK9" i="7"/>
  <c r="BM6" i="7"/>
  <c r="BK5" i="7"/>
  <c r="BI8" i="7"/>
  <c r="BH5" i="3"/>
  <c r="BO5" i="3"/>
  <c r="BH9" i="7"/>
  <c r="BW26" i="6"/>
  <c r="BW116" i="6"/>
  <c r="BW98" i="6"/>
  <c r="BW62" i="6"/>
  <c r="BW52" i="6"/>
  <c r="BS52" i="6"/>
  <c r="BR52" i="6"/>
  <c r="BQ52" i="6"/>
  <c r="BP52" i="6"/>
  <c r="BO52" i="6"/>
  <c r="BN52" i="6"/>
  <c r="BM52" i="6"/>
  <c r="BL52" i="6"/>
  <c r="BK52" i="6"/>
  <c r="BJ52" i="6"/>
  <c r="BI52" i="6"/>
  <c r="BW16" i="6"/>
  <c r="BS16" i="6"/>
  <c r="BR16" i="6"/>
  <c r="BQ16" i="6"/>
  <c r="BP16" i="6"/>
  <c r="BO16" i="6"/>
  <c r="BN16" i="6"/>
  <c r="BM16" i="6"/>
  <c r="BL16" i="6"/>
  <c r="BK16" i="6"/>
  <c r="BJ16" i="6"/>
  <c r="BI16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BF15" i="3"/>
  <c r="BF14" i="7" s="1"/>
  <c r="BE15" i="3"/>
  <c r="BD15" i="3"/>
  <c r="BC15" i="3"/>
  <c r="BB15" i="3"/>
  <c r="BA15" i="3"/>
  <c r="AZ15" i="3"/>
  <c r="AZ14" i="7" s="1"/>
  <c r="AY15" i="3"/>
  <c r="AY14" i="7" s="1"/>
  <c r="AX15" i="3"/>
  <c r="AX14" i="7" s="1"/>
  <c r="AW15" i="3"/>
  <c r="AV15" i="3"/>
  <c r="AU15" i="3"/>
  <c r="AT15" i="3"/>
  <c r="BF14" i="3"/>
  <c r="BE14" i="3"/>
  <c r="BD14" i="3"/>
  <c r="BC14" i="3"/>
  <c r="BC13" i="7" s="1"/>
  <c r="BB14" i="3"/>
  <c r="BA14" i="3"/>
  <c r="AZ14" i="3"/>
  <c r="AY14" i="3"/>
  <c r="AX14" i="3"/>
  <c r="AW14" i="3"/>
  <c r="AV14" i="3"/>
  <c r="AU14" i="3"/>
  <c r="AU13" i="7" s="1"/>
  <c r="AT14" i="3"/>
  <c r="BF13" i="3"/>
  <c r="BE13" i="3"/>
  <c r="BD13" i="3"/>
  <c r="BC13" i="3"/>
  <c r="BB13" i="3"/>
  <c r="BB12" i="7" s="1"/>
  <c r="BA13" i="3"/>
  <c r="BA12" i="7" s="1"/>
  <c r="AZ13" i="3"/>
  <c r="AZ12" i="7" s="1"/>
  <c r="AY13" i="3"/>
  <c r="AX13" i="3"/>
  <c r="AW13" i="3"/>
  <c r="AV13" i="3"/>
  <c r="AU13" i="3"/>
  <c r="AT13" i="3"/>
  <c r="AT12" i="7" s="1"/>
  <c r="BF12" i="3"/>
  <c r="BF11" i="7" s="1"/>
  <c r="BE12" i="3"/>
  <c r="BE11" i="7" s="1"/>
  <c r="BD12" i="3"/>
  <c r="BC12" i="3"/>
  <c r="BB12" i="3"/>
  <c r="BA12" i="3"/>
  <c r="AZ12" i="3"/>
  <c r="AY12" i="3"/>
  <c r="AY11" i="7" s="1"/>
  <c r="AX12" i="3"/>
  <c r="AX11" i="7" s="1"/>
  <c r="AW12" i="3"/>
  <c r="AW11" i="7" s="1"/>
  <c r="AV12" i="3"/>
  <c r="AU12" i="3"/>
  <c r="AT12" i="3"/>
  <c r="BF11" i="3"/>
  <c r="BE11" i="3"/>
  <c r="BD11" i="3"/>
  <c r="BD10" i="7" s="1"/>
  <c r="BC11" i="3"/>
  <c r="BC10" i="7" s="1"/>
  <c r="BB11" i="3"/>
  <c r="BB10" i="7" s="1"/>
  <c r="BA11" i="3"/>
  <c r="AZ11" i="3"/>
  <c r="AY11" i="3"/>
  <c r="AX11" i="3"/>
  <c r="AW11" i="3"/>
  <c r="AV11" i="3"/>
  <c r="AV10" i="7" s="1"/>
  <c r="AU11" i="3"/>
  <c r="AU10" i="7" s="1"/>
  <c r="AT11" i="3"/>
  <c r="AT10" i="7" s="1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BF9" i="3"/>
  <c r="BF9" i="7" s="1"/>
  <c r="BE9" i="3"/>
  <c r="BE9" i="7" s="1"/>
  <c r="BD9" i="3"/>
  <c r="BD9" i="7" s="1"/>
  <c r="BC9" i="3"/>
  <c r="BB9" i="3"/>
  <c r="BA9" i="3"/>
  <c r="AZ9" i="3"/>
  <c r="AY9" i="3"/>
  <c r="AX9" i="3"/>
  <c r="AX9" i="7" s="1"/>
  <c r="AW9" i="3"/>
  <c r="AW9" i="7" s="1"/>
  <c r="AV9" i="3"/>
  <c r="AV9" i="7" s="1"/>
  <c r="AU9" i="3"/>
  <c r="AT9" i="3"/>
  <c r="BF8" i="3"/>
  <c r="BE8" i="3"/>
  <c r="BD8" i="3"/>
  <c r="BC8" i="3"/>
  <c r="BB8" i="3"/>
  <c r="BB8" i="7" s="1"/>
  <c r="BA8" i="3"/>
  <c r="BA8" i="7" s="1"/>
  <c r="AZ8" i="3"/>
  <c r="AY8" i="3"/>
  <c r="AX8" i="3"/>
  <c r="AW8" i="3"/>
  <c r="AV8" i="3"/>
  <c r="AU8" i="3"/>
  <c r="AT8" i="3"/>
  <c r="AT8" i="7" s="1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BF6" i="3"/>
  <c r="BE6" i="3"/>
  <c r="BE6" i="7" s="1"/>
  <c r="BD6" i="3"/>
  <c r="BD6" i="7" s="1"/>
  <c r="BC6" i="3"/>
  <c r="BC6" i="7" s="1"/>
  <c r="BB6" i="3"/>
  <c r="BA6" i="3"/>
  <c r="AZ6" i="3"/>
  <c r="AY6" i="3"/>
  <c r="AX6" i="3"/>
  <c r="AW6" i="3"/>
  <c r="AW6" i="7" s="1"/>
  <c r="AV6" i="3"/>
  <c r="AV6" i="7" s="1"/>
  <c r="AU6" i="3"/>
  <c r="AU6" i="7" s="1"/>
  <c r="AT6" i="3"/>
  <c r="BF5" i="3"/>
  <c r="BE5" i="3"/>
  <c r="BD5" i="3"/>
  <c r="BC5" i="3"/>
  <c r="BB5" i="3"/>
  <c r="BB5" i="7" s="1"/>
  <c r="BA5" i="3"/>
  <c r="BA5" i="7" s="1"/>
  <c r="AZ5" i="3"/>
  <c r="AZ5" i="7" s="1"/>
  <c r="AY5" i="3"/>
  <c r="AX5" i="3"/>
  <c r="AW5" i="3"/>
  <c r="AV5" i="3"/>
  <c r="AU5" i="3"/>
  <c r="AT5" i="3"/>
  <c r="AT5" i="7" s="1"/>
  <c r="BW44" i="6"/>
  <c r="BW43" i="6"/>
  <c r="BW42" i="6"/>
  <c r="BW41" i="6"/>
  <c r="BW40" i="6"/>
  <c r="BW39" i="6"/>
  <c r="BW38" i="6"/>
  <c r="BW37" i="6"/>
  <c r="BW36" i="6"/>
  <c r="BW35" i="6"/>
  <c r="BW34" i="6"/>
  <c r="BW33" i="6"/>
  <c r="BW32" i="6"/>
  <c r="BW31" i="6"/>
  <c r="BW30" i="6"/>
  <c r="BW29" i="6"/>
  <c r="BW28" i="6"/>
  <c r="BW27" i="6"/>
  <c r="BW25" i="6"/>
  <c r="BW24" i="6"/>
  <c r="BW23" i="6"/>
  <c r="BW22" i="6"/>
  <c r="BW21" i="6"/>
  <c r="BW20" i="6"/>
  <c r="BW19" i="6"/>
  <c r="BW18" i="6"/>
  <c r="BW17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CF63" i="7"/>
  <c r="CE63" i="7"/>
  <c r="CD63" i="7"/>
  <c r="CC63" i="7"/>
  <c r="CB63" i="7"/>
  <c r="CA63" i="7"/>
  <c r="BZ63" i="7"/>
  <c r="BY63" i="7"/>
  <c r="BX63" i="7"/>
  <c r="BW63" i="7"/>
  <c r="BV63" i="7"/>
  <c r="BU63" i="7"/>
  <c r="BT63" i="7"/>
  <c r="BS63" i="7"/>
  <c r="BR63" i="7"/>
  <c r="BQ63" i="7"/>
  <c r="BP63" i="7"/>
  <c r="BO63" i="7"/>
  <c r="BM63" i="7"/>
  <c r="BL63" i="7"/>
  <c r="BK63" i="7"/>
  <c r="BJ63" i="7"/>
  <c r="BI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R63" i="7"/>
  <c r="AQ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CF62" i="7"/>
  <c r="CE62" i="7"/>
  <c r="CD62" i="7"/>
  <c r="CC62" i="7"/>
  <c r="CB62" i="7"/>
  <c r="CA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M62" i="7"/>
  <c r="BL62" i="7"/>
  <c r="BK62" i="7"/>
  <c r="BJ62" i="7"/>
  <c r="BI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R62" i="7"/>
  <c r="AQ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CF61" i="7"/>
  <c r="CE61" i="7"/>
  <c r="CD61" i="7"/>
  <c r="CC61" i="7"/>
  <c r="CB61" i="7"/>
  <c r="CA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CF60" i="7"/>
  <c r="CE60" i="7"/>
  <c r="CD60" i="7"/>
  <c r="CC60" i="7"/>
  <c r="CB60" i="7"/>
  <c r="CA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M60" i="7"/>
  <c r="BL60" i="7"/>
  <c r="BK60" i="7"/>
  <c r="BJ60" i="7"/>
  <c r="BI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BE52" i="6" s="1"/>
  <c r="AS60" i="7"/>
  <c r="AR60" i="7"/>
  <c r="AQ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CF59" i="7"/>
  <c r="CE59" i="7"/>
  <c r="CD59" i="7"/>
  <c r="CC59" i="7"/>
  <c r="CB59" i="7"/>
  <c r="CA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M59" i="7"/>
  <c r="BL59" i="7"/>
  <c r="BK59" i="7"/>
  <c r="BJ59" i="7"/>
  <c r="BI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R59" i="7"/>
  <c r="AQ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CF58" i="7"/>
  <c r="CE58" i="7"/>
  <c r="CD58" i="7"/>
  <c r="CC58" i="7"/>
  <c r="CB58" i="7"/>
  <c r="CA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M58" i="7"/>
  <c r="BL58" i="7"/>
  <c r="BK58" i="7"/>
  <c r="BJ58" i="7"/>
  <c r="BI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CF57" i="7"/>
  <c r="CE57" i="7"/>
  <c r="CD57" i="7"/>
  <c r="CC57" i="7"/>
  <c r="CB57" i="7"/>
  <c r="CA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M57" i="7"/>
  <c r="BL57" i="7"/>
  <c r="BK57" i="7"/>
  <c r="BJ57" i="7"/>
  <c r="BI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R57" i="7"/>
  <c r="AQ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BA52" i="6" s="1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CF55" i="7"/>
  <c r="CE55" i="7"/>
  <c r="CD55" i="7"/>
  <c r="CC55" i="7"/>
  <c r="CB55" i="7"/>
  <c r="CA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M55" i="7"/>
  <c r="BL55" i="7"/>
  <c r="BK55" i="7"/>
  <c r="BJ55" i="7"/>
  <c r="BI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W52" i="6" s="1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52" i="6" s="1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CF47" i="7"/>
  <c r="CE47" i="7"/>
  <c r="CD47" i="7"/>
  <c r="CC47" i="7"/>
  <c r="CB47" i="7"/>
  <c r="CA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M47" i="7"/>
  <c r="BL47" i="7"/>
  <c r="BK47" i="7"/>
  <c r="BJ47" i="7"/>
  <c r="BI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CF46" i="7"/>
  <c r="CE46" i="7"/>
  <c r="CD46" i="7"/>
  <c r="CC46" i="7"/>
  <c r="CB46" i="7"/>
  <c r="CA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M46" i="7"/>
  <c r="BL46" i="7"/>
  <c r="BK46" i="7"/>
  <c r="BJ46" i="7"/>
  <c r="BI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CF45" i="7"/>
  <c r="CE45" i="7"/>
  <c r="CD45" i="7"/>
  <c r="CC45" i="7"/>
  <c r="CB45" i="7"/>
  <c r="CA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M45" i="7"/>
  <c r="BL45" i="7"/>
  <c r="BK45" i="7"/>
  <c r="BJ45" i="7"/>
  <c r="BI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CF44" i="7"/>
  <c r="CE44" i="7"/>
  <c r="CD44" i="7"/>
  <c r="CC44" i="7"/>
  <c r="CB44" i="7"/>
  <c r="CA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M44" i="7"/>
  <c r="BL44" i="7"/>
  <c r="BK44" i="7"/>
  <c r="BJ44" i="7"/>
  <c r="BI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O52" i="6" s="1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CF43" i="7"/>
  <c r="CE43" i="7"/>
  <c r="CD43" i="7"/>
  <c r="CC43" i="7"/>
  <c r="CB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M43" i="7"/>
  <c r="BL43" i="7"/>
  <c r="BK43" i="7"/>
  <c r="BJ43" i="7"/>
  <c r="BI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CF42" i="7"/>
  <c r="CE42" i="7"/>
  <c r="CD42" i="7"/>
  <c r="CC42" i="7"/>
  <c r="CB42" i="7"/>
  <c r="CA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M42" i="7"/>
  <c r="BL42" i="7"/>
  <c r="BK42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CF41" i="7"/>
  <c r="CE41" i="7"/>
  <c r="CD41" i="7"/>
  <c r="CC41" i="7"/>
  <c r="CB41" i="7"/>
  <c r="CA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M41" i="7"/>
  <c r="BL41" i="7"/>
  <c r="BK41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CF40" i="7"/>
  <c r="CE40" i="7"/>
  <c r="CD40" i="7"/>
  <c r="CC40" i="7"/>
  <c r="CB40" i="7"/>
  <c r="CA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M40" i="7"/>
  <c r="BL40" i="7"/>
  <c r="BK40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K52" i="6" s="1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CF39" i="7"/>
  <c r="CE39" i="7"/>
  <c r="CD39" i="7"/>
  <c r="CC39" i="7"/>
  <c r="CB39" i="7"/>
  <c r="CA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M39" i="7"/>
  <c r="BL39" i="7"/>
  <c r="BK39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CF38" i="7"/>
  <c r="CE38" i="7"/>
  <c r="CD38" i="7"/>
  <c r="CC38" i="7"/>
  <c r="CB38" i="7"/>
  <c r="CA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M38" i="7"/>
  <c r="BL38" i="7"/>
  <c r="BK38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G52" i="6" s="1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CF33" i="7"/>
  <c r="CE33" i="7"/>
  <c r="CD33" i="7"/>
  <c r="CC33" i="7"/>
  <c r="CB33" i="7"/>
  <c r="CA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CF32" i="7"/>
  <c r="CE32" i="7"/>
  <c r="CD32" i="7"/>
  <c r="CC32" i="7"/>
  <c r="CB32" i="7"/>
  <c r="CA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M32" i="7"/>
  <c r="BL32" i="7"/>
  <c r="BK32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C52" i="6" s="1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CF31" i="7"/>
  <c r="CE31" i="7"/>
  <c r="CD31" i="7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Y52" i="6" s="1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U52" i="6" s="1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CF17" i="7"/>
  <c r="CE17" i="7"/>
  <c r="CD17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CF16" i="7"/>
  <c r="CE16" i="7"/>
  <c r="CD16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M52" i="6" s="1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CF15" i="7"/>
  <c r="CE15" i="7"/>
  <c r="CD15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CF14" i="7"/>
  <c r="CE14" i="7"/>
  <c r="CD14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M14" i="7"/>
  <c r="BK14" i="7"/>
  <c r="BJ14" i="7"/>
  <c r="BG14" i="7"/>
  <c r="BE14" i="7"/>
  <c r="BD14" i="7"/>
  <c r="BC14" i="7"/>
  <c r="BB14" i="7"/>
  <c r="BA14" i="7"/>
  <c r="AW14" i="7"/>
  <c r="AV14" i="7"/>
  <c r="AU14" i="7"/>
  <c r="AT14" i="7"/>
  <c r="AS14" i="7"/>
  <c r="AR14" i="7"/>
  <c r="AQ14" i="7"/>
  <c r="AP14" i="7"/>
  <c r="AO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K16" i="6" s="1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CF13" i="7"/>
  <c r="CE13" i="7"/>
  <c r="CD13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K13" i="7"/>
  <c r="BI13" i="7"/>
  <c r="BH13" i="7"/>
  <c r="BG13" i="7"/>
  <c r="BF13" i="7"/>
  <c r="BE13" i="7"/>
  <c r="BD13" i="7"/>
  <c r="BB13" i="7"/>
  <c r="BA13" i="7"/>
  <c r="AZ13" i="7"/>
  <c r="AY13" i="7"/>
  <c r="AX13" i="7"/>
  <c r="AW13" i="7"/>
  <c r="AV13" i="7"/>
  <c r="AT13" i="7"/>
  <c r="AS13" i="7"/>
  <c r="AR13" i="7"/>
  <c r="AP13" i="7"/>
  <c r="AM13" i="7"/>
  <c r="AL13" i="7"/>
  <c r="AK13" i="7"/>
  <c r="AJ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F12" i="7"/>
  <c r="CE12" i="7"/>
  <c r="CD12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L12" i="7"/>
  <c r="BI12" i="7"/>
  <c r="BG12" i="7"/>
  <c r="BF12" i="7"/>
  <c r="BE12" i="7"/>
  <c r="BD12" i="7"/>
  <c r="BC12" i="7"/>
  <c r="AY12" i="7"/>
  <c r="AX12" i="7"/>
  <c r="AW12" i="7"/>
  <c r="AV12" i="7"/>
  <c r="AU12" i="7"/>
  <c r="AS12" i="7"/>
  <c r="AP12" i="7"/>
  <c r="AO12" i="7"/>
  <c r="AN12" i="7"/>
  <c r="AM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M11" i="7"/>
  <c r="BL11" i="7"/>
  <c r="BG11" i="7"/>
  <c r="BD11" i="7"/>
  <c r="BC11" i="7"/>
  <c r="BB11" i="7"/>
  <c r="BA11" i="7"/>
  <c r="AZ11" i="7"/>
  <c r="AV11" i="7"/>
  <c r="AU11" i="7"/>
  <c r="AT11" i="7"/>
  <c r="AS11" i="7"/>
  <c r="AR11" i="7"/>
  <c r="AQ11" i="7"/>
  <c r="AP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H16" i="6" s="1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CF10" i="7"/>
  <c r="CE10" i="7"/>
  <c r="CD10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M10" i="7"/>
  <c r="BL10" i="7"/>
  <c r="BK10" i="7"/>
  <c r="BJ10" i="7"/>
  <c r="BG10" i="7"/>
  <c r="BF10" i="7"/>
  <c r="BE10" i="7"/>
  <c r="BA10" i="7"/>
  <c r="AZ10" i="7"/>
  <c r="AY10" i="7"/>
  <c r="AX10" i="7"/>
  <c r="AW10" i="7"/>
  <c r="AS10" i="7"/>
  <c r="AR10" i="7"/>
  <c r="AN10" i="7"/>
  <c r="AM10" i="7"/>
  <c r="AL10" i="7"/>
  <c r="AK10" i="7"/>
  <c r="AJ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L9" i="7"/>
  <c r="BI9" i="7"/>
  <c r="BG9" i="7"/>
  <c r="BC9" i="7"/>
  <c r="BB9" i="7"/>
  <c r="BA9" i="7"/>
  <c r="AZ9" i="7"/>
  <c r="AY9" i="7"/>
  <c r="AU9" i="7"/>
  <c r="AT9" i="7"/>
  <c r="F52" i="6" s="1"/>
  <c r="AS9" i="7"/>
  <c r="AR9" i="7"/>
  <c r="AQ9" i="7"/>
  <c r="AL9" i="7"/>
  <c r="AK9" i="7"/>
  <c r="AJ9" i="7"/>
  <c r="AI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CF8" i="7"/>
  <c r="CE8" i="7"/>
  <c r="CD8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M8" i="7"/>
  <c r="BL8" i="7"/>
  <c r="BG8" i="7"/>
  <c r="BF8" i="7"/>
  <c r="BE8" i="7"/>
  <c r="BD8" i="7"/>
  <c r="BC8" i="7"/>
  <c r="AZ8" i="7"/>
  <c r="AY8" i="7"/>
  <c r="AX8" i="7"/>
  <c r="AW8" i="7"/>
  <c r="AV8" i="7"/>
  <c r="AU8" i="7"/>
  <c r="AS8" i="7"/>
  <c r="AO8" i="7"/>
  <c r="AN8" i="7"/>
  <c r="AM8" i="7"/>
  <c r="AL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CF7" i="7"/>
  <c r="CE7" i="7"/>
  <c r="CD7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M7" i="7"/>
  <c r="BK7" i="7"/>
  <c r="BJ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CF6" i="7"/>
  <c r="CE6" i="7"/>
  <c r="CD6" i="7"/>
  <c r="CC6" i="7"/>
  <c r="CB6" i="7"/>
  <c r="CA6" i="7"/>
  <c r="BZ6" i="7"/>
  <c r="BY6" i="7"/>
  <c r="BX6" i="7"/>
  <c r="BW6" i="7"/>
  <c r="BV6" i="7"/>
  <c r="BU6" i="7"/>
  <c r="BT6" i="7"/>
  <c r="BS6" i="7"/>
  <c r="BR6" i="7"/>
  <c r="BQ6" i="7"/>
  <c r="BP6" i="7"/>
  <c r="BO6" i="7"/>
  <c r="BK6" i="7"/>
  <c r="BJ6" i="7"/>
  <c r="BI6" i="7"/>
  <c r="BH6" i="7"/>
  <c r="BG6" i="7"/>
  <c r="BF6" i="7"/>
  <c r="BB6" i="7"/>
  <c r="BA6" i="7"/>
  <c r="AZ6" i="7"/>
  <c r="AY6" i="7"/>
  <c r="AX6" i="7"/>
  <c r="AT6" i="7"/>
  <c r="AS6" i="7"/>
  <c r="AR6" i="7"/>
  <c r="AP6" i="7"/>
  <c r="AM6" i="7"/>
  <c r="AL6" i="7"/>
  <c r="AK6" i="7"/>
  <c r="AJ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CF5" i="7"/>
  <c r="CE5" i="7"/>
  <c r="CD5" i="7"/>
  <c r="CC5" i="7"/>
  <c r="CB5" i="7"/>
  <c r="CA5" i="7"/>
  <c r="BZ5" i="7"/>
  <c r="BY5" i="7"/>
  <c r="BX5" i="7"/>
  <c r="BW5" i="7"/>
  <c r="BV5" i="7"/>
  <c r="BU5" i="7"/>
  <c r="BT5" i="7"/>
  <c r="BS5" i="7"/>
  <c r="BR5" i="7"/>
  <c r="BQ5" i="7"/>
  <c r="BP5" i="7"/>
  <c r="I67" i="6" s="1"/>
  <c r="BO5" i="7"/>
  <c r="BI5" i="7"/>
  <c r="BG5" i="7"/>
  <c r="BF5" i="7"/>
  <c r="BE5" i="7"/>
  <c r="M49" i="6" s="1"/>
  <c r="BD5" i="7"/>
  <c r="BC5" i="7"/>
  <c r="AY5" i="7"/>
  <c r="G49" i="6" s="1"/>
  <c r="AX5" i="7"/>
  <c r="AW5" i="7"/>
  <c r="AV5" i="7"/>
  <c r="AU5" i="7"/>
  <c r="AS5" i="7"/>
  <c r="AP5" i="7"/>
  <c r="AO5" i="7"/>
  <c r="AN5" i="7"/>
  <c r="AM5" i="7"/>
  <c r="AH5" i="7"/>
  <c r="AG5" i="7"/>
  <c r="AF5" i="7"/>
  <c r="AE5" i="7"/>
  <c r="AD5" i="7"/>
  <c r="AC5" i="7"/>
  <c r="AB5" i="7"/>
  <c r="AA5" i="7"/>
  <c r="Z5" i="7"/>
  <c r="I13" i="6" s="1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B5" i="7"/>
  <c r="C5" i="7"/>
  <c r="C105" i="4"/>
  <c r="C104" i="4"/>
  <c r="C97" i="4"/>
  <c r="C96" i="4"/>
  <c r="C89" i="4"/>
  <c r="C88" i="4"/>
  <c r="C81" i="4"/>
  <c r="C80" i="4"/>
  <c r="C73" i="4"/>
  <c r="C72" i="4"/>
  <c r="C65" i="4"/>
  <c r="C64" i="4"/>
  <c r="C57" i="4"/>
  <c r="C56" i="4"/>
  <c r="C49" i="4"/>
  <c r="C48" i="4"/>
  <c r="C41" i="4"/>
  <c r="C40" i="4"/>
  <c r="C33" i="4"/>
  <c r="C32" i="4"/>
  <c r="C25" i="4"/>
  <c r="C24" i="4"/>
  <c r="C17" i="4"/>
  <c r="C16" i="4"/>
  <c r="C9" i="4"/>
  <c r="C8" i="4"/>
  <c r="C110" i="4"/>
  <c r="D110" i="4" s="1"/>
  <c r="C109" i="4"/>
  <c r="D109" i="4" s="1"/>
  <c r="C108" i="4"/>
  <c r="D108" i="4" s="1"/>
  <c r="C107" i="4"/>
  <c r="D107" i="4" s="1"/>
  <c r="C106" i="4"/>
  <c r="D106" i="4" s="1"/>
  <c r="C102" i="4"/>
  <c r="D102" i="4" s="1"/>
  <c r="C101" i="4"/>
  <c r="D101" i="4" s="1"/>
  <c r="C100" i="4"/>
  <c r="D100" i="4" s="1"/>
  <c r="C99" i="4"/>
  <c r="D99" i="4" s="1"/>
  <c r="C98" i="4"/>
  <c r="D98" i="4" s="1"/>
  <c r="C94" i="4"/>
  <c r="D94" i="4" s="1"/>
  <c r="C93" i="4"/>
  <c r="D93" i="4" s="1"/>
  <c r="C92" i="4"/>
  <c r="D92" i="4" s="1"/>
  <c r="C91" i="4"/>
  <c r="D91" i="4" s="1"/>
  <c r="C90" i="4"/>
  <c r="D90" i="4" s="1"/>
  <c r="C86" i="4"/>
  <c r="D86" i="4" s="1"/>
  <c r="C85" i="4"/>
  <c r="D85" i="4" s="1"/>
  <c r="C84" i="4"/>
  <c r="D84" i="4" s="1"/>
  <c r="C83" i="4"/>
  <c r="D83" i="4" s="1"/>
  <c r="C82" i="4"/>
  <c r="D82" i="4" s="1"/>
  <c r="C78" i="4"/>
  <c r="D78" i="4" s="1"/>
  <c r="C77" i="4"/>
  <c r="D77" i="4" s="1"/>
  <c r="C76" i="4"/>
  <c r="D76" i="4" s="1"/>
  <c r="C75" i="4"/>
  <c r="D75" i="4" s="1"/>
  <c r="C74" i="4"/>
  <c r="D74" i="4" s="1"/>
  <c r="C70" i="4"/>
  <c r="D70" i="4" s="1"/>
  <c r="C69" i="4"/>
  <c r="D69" i="4" s="1"/>
  <c r="C68" i="4"/>
  <c r="D68" i="4" s="1"/>
  <c r="C67" i="4"/>
  <c r="D67" i="4" s="1"/>
  <c r="C66" i="4"/>
  <c r="D66" i="4" s="1"/>
  <c r="C62" i="4"/>
  <c r="D62" i="4" s="1"/>
  <c r="C61" i="4"/>
  <c r="D61" i="4" s="1"/>
  <c r="C60" i="4"/>
  <c r="D60" i="4" s="1"/>
  <c r="C59" i="4"/>
  <c r="D59" i="4" s="1"/>
  <c r="C58" i="4"/>
  <c r="D58" i="4" s="1"/>
  <c r="C54" i="4"/>
  <c r="D54" i="4" s="1"/>
  <c r="C53" i="4"/>
  <c r="D53" i="4" s="1"/>
  <c r="C52" i="4"/>
  <c r="D52" i="4" s="1"/>
  <c r="C51" i="4"/>
  <c r="D51" i="4" s="1"/>
  <c r="C50" i="4"/>
  <c r="D50" i="4" s="1"/>
  <c r="C46" i="4"/>
  <c r="D46" i="4" s="1"/>
  <c r="C45" i="4"/>
  <c r="D45" i="4" s="1"/>
  <c r="C44" i="4"/>
  <c r="D44" i="4" s="1"/>
  <c r="C43" i="4"/>
  <c r="D43" i="4" s="1"/>
  <c r="C42" i="4"/>
  <c r="D42" i="4" s="1"/>
  <c r="C38" i="4"/>
  <c r="D38" i="4" s="1"/>
  <c r="C37" i="4"/>
  <c r="D37" i="4" s="1"/>
  <c r="C36" i="4"/>
  <c r="D36" i="4" s="1"/>
  <c r="C35" i="4"/>
  <c r="D35" i="4" s="1"/>
  <c r="C34" i="4"/>
  <c r="D34" i="4" s="1"/>
  <c r="C30" i="4"/>
  <c r="D30" i="4" s="1"/>
  <c r="C29" i="4"/>
  <c r="D29" i="4" s="1"/>
  <c r="C28" i="4"/>
  <c r="D28" i="4" s="1"/>
  <c r="C27" i="4"/>
  <c r="D27" i="4" s="1"/>
  <c r="C26" i="4"/>
  <c r="D26" i="4" s="1"/>
  <c r="C22" i="4"/>
  <c r="D22" i="4" s="1"/>
  <c r="C21" i="4"/>
  <c r="D21" i="4" s="1"/>
  <c r="C20" i="4"/>
  <c r="D20" i="4" s="1"/>
  <c r="C19" i="4"/>
  <c r="D19" i="4" s="1"/>
  <c r="C18" i="4"/>
  <c r="D18" i="4" s="1"/>
  <c r="C14" i="4"/>
  <c r="C13" i="4"/>
  <c r="C12" i="4"/>
  <c r="C11" i="4"/>
  <c r="C10" i="4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B125" i="6" l="1"/>
  <c r="B127" i="6" s="1"/>
  <c r="D127" i="6" s="1"/>
  <c r="B37" i="6"/>
  <c r="D37" i="6" s="1"/>
  <c r="B71" i="6"/>
  <c r="B91" i="6"/>
  <c r="D91" i="6" s="1"/>
  <c r="B16" i="6"/>
  <c r="H13" i="6"/>
  <c r="F49" i="6"/>
  <c r="H67" i="6"/>
  <c r="D52" i="6"/>
  <c r="N16" i="6"/>
  <c r="R16" i="6"/>
  <c r="V16" i="6"/>
  <c r="Y16" i="6"/>
  <c r="Z16" i="6"/>
  <c r="AD16" i="6"/>
  <c r="AF16" i="6"/>
  <c r="AG16" i="6"/>
  <c r="AH16" i="6"/>
  <c r="AH52" i="6"/>
  <c r="AL16" i="6"/>
  <c r="AN16" i="6"/>
  <c r="AO16" i="6"/>
  <c r="AP16" i="6"/>
  <c r="AP52" i="6"/>
  <c r="AT16" i="6"/>
  <c r="AV16" i="6"/>
  <c r="AW16" i="6"/>
  <c r="AX16" i="6"/>
  <c r="AX52" i="6"/>
  <c r="BB16" i="6"/>
  <c r="BD16" i="6"/>
  <c r="BE16" i="6"/>
  <c r="BF16" i="6"/>
  <c r="BF52" i="6"/>
  <c r="S16" i="6"/>
  <c r="W16" i="6"/>
  <c r="AA16" i="6"/>
  <c r="AE16" i="6"/>
  <c r="AI16" i="6"/>
  <c r="AM16" i="6"/>
  <c r="AQ16" i="6"/>
  <c r="AU16" i="6"/>
  <c r="AY16" i="6"/>
  <c r="BC16" i="6"/>
  <c r="BG16" i="6"/>
  <c r="G67" i="6"/>
  <c r="D67" i="6"/>
  <c r="C13" i="6"/>
  <c r="K13" i="6"/>
  <c r="L49" i="6"/>
  <c r="K67" i="6"/>
  <c r="C16" i="6"/>
  <c r="J49" i="6"/>
  <c r="N52" i="6"/>
  <c r="R52" i="6"/>
  <c r="V52" i="6"/>
  <c r="AD52" i="6"/>
  <c r="AL52" i="6"/>
  <c r="AT52" i="6"/>
  <c r="BB52" i="6"/>
  <c r="H49" i="6"/>
  <c r="G52" i="6"/>
  <c r="J52" i="6"/>
  <c r="F67" i="6"/>
  <c r="Q52" i="6"/>
  <c r="J13" i="6"/>
  <c r="D13" i="6"/>
  <c r="L13" i="6"/>
  <c r="L67" i="6"/>
  <c r="E16" i="6"/>
  <c r="H52" i="6"/>
  <c r="J16" i="6"/>
  <c r="K52" i="6"/>
  <c r="L16" i="6"/>
  <c r="P16" i="6"/>
  <c r="T16" i="6"/>
  <c r="X16" i="6"/>
  <c r="Z52" i="6"/>
  <c r="AB16" i="6"/>
  <c r="AJ16" i="6"/>
  <c r="AR16" i="6"/>
  <c r="AZ16" i="6"/>
  <c r="BH16" i="6"/>
  <c r="I49" i="6"/>
  <c r="E52" i="6"/>
  <c r="J67" i="6"/>
  <c r="I16" i="6"/>
  <c r="E13" i="6"/>
  <c r="M13" i="6"/>
  <c r="C49" i="6"/>
  <c r="N49" i="6"/>
  <c r="M67" i="6"/>
  <c r="D16" i="6"/>
  <c r="I52" i="6"/>
  <c r="O52" i="6"/>
  <c r="S52" i="6"/>
  <c r="W52" i="6"/>
  <c r="AA52" i="6"/>
  <c r="AE52" i="6"/>
  <c r="AI52" i="6"/>
  <c r="AM52" i="6"/>
  <c r="AQ52" i="6"/>
  <c r="AU52" i="6"/>
  <c r="AY52" i="6"/>
  <c r="BC52" i="6"/>
  <c r="BG52" i="6"/>
  <c r="B49" i="6"/>
  <c r="K49" i="6"/>
  <c r="F13" i="6"/>
  <c r="N13" i="6"/>
  <c r="D49" i="6"/>
  <c r="N67" i="6"/>
  <c r="C52" i="6"/>
  <c r="M16" i="6"/>
  <c r="Q16" i="6"/>
  <c r="U16" i="6"/>
  <c r="AC16" i="6"/>
  <c r="AK16" i="6"/>
  <c r="AS16" i="6"/>
  <c r="BA16" i="6"/>
  <c r="E67" i="6"/>
  <c r="O16" i="6"/>
  <c r="G13" i="6"/>
  <c r="E49" i="6"/>
  <c r="C67" i="6"/>
  <c r="O67" i="6"/>
  <c r="F16" i="6"/>
  <c r="G16" i="6"/>
  <c r="L52" i="6"/>
  <c r="P52" i="6"/>
  <c r="T52" i="6"/>
  <c r="X52" i="6"/>
  <c r="AB52" i="6"/>
  <c r="AF52" i="6"/>
  <c r="AJ52" i="6"/>
  <c r="AN52" i="6"/>
  <c r="AR52" i="6"/>
  <c r="AV52" i="6"/>
  <c r="AZ52" i="6"/>
  <c r="BD52" i="6"/>
  <c r="BH52" i="6"/>
  <c r="B52" i="6"/>
  <c r="B13" i="6"/>
  <c r="B17" i="6"/>
  <c r="B14" i="6"/>
  <c r="C15" i="4"/>
  <c r="B103" i="5"/>
  <c r="B102" i="5"/>
  <c r="D14" i="4"/>
  <c r="D13" i="4"/>
  <c r="D12" i="4"/>
  <c r="D11" i="4"/>
  <c r="D10" i="4"/>
  <c r="U88" i="5"/>
  <c r="T88" i="5"/>
  <c r="U131" i="5"/>
  <c r="T131" i="5"/>
  <c r="N142" i="5"/>
  <c r="M142" i="5"/>
  <c r="N141" i="5"/>
  <c r="M141" i="5"/>
  <c r="N140" i="5"/>
  <c r="M140" i="5"/>
  <c r="N139" i="5"/>
  <c r="M139" i="5"/>
  <c r="S139" i="5" s="1"/>
  <c r="N138" i="5"/>
  <c r="M138" i="5"/>
  <c r="N137" i="5"/>
  <c r="M137" i="5"/>
  <c r="N136" i="5"/>
  <c r="M136" i="5"/>
  <c r="N135" i="5"/>
  <c r="M135" i="5"/>
  <c r="N134" i="5"/>
  <c r="M134" i="5"/>
  <c r="N133" i="5"/>
  <c r="M133" i="5"/>
  <c r="S133" i="5" s="1"/>
  <c r="O139" i="5"/>
  <c r="S138" i="5"/>
  <c r="O135" i="5"/>
  <c r="S135" i="5"/>
  <c r="H142" i="5"/>
  <c r="G142" i="5"/>
  <c r="H141" i="5"/>
  <c r="G141" i="5"/>
  <c r="H140" i="5"/>
  <c r="G140" i="5"/>
  <c r="H139" i="5"/>
  <c r="G139" i="5"/>
  <c r="H138" i="5"/>
  <c r="G138" i="5"/>
  <c r="H137" i="5"/>
  <c r="G137" i="5"/>
  <c r="H136" i="5"/>
  <c r="G136" i="5"/>
  <c r="H135" i="5"/>
  <c r="G135" i="5"/>
  <c r="B145" i="5" s="1"/>
  <c r="H134" i="5"/>
  <c r="G134" i="5"/>
  <c r="N131" i="5"/>
  <c r="H131" i="5"/>
  <c r="B120" i="5" s="1"/>
  <c r="M129" i="5"/>
  <c r="G129" i="5"/>
  <c r="H133" i="5"/>
  <c r="G133" i="5"/>
  <c r="S142" i="5"/>
  <c r="P141" i="5"/>
  <c r="S141" i="5"/>
  <c r="S140" i="5"/>
  <c r="O137" i="5"/>
  <c r="S137" i="5"/>
  <c r="S136" i="5"/>
  <c r="S134" i="5"/>
  <c r="O133" i="5"/>
  <c r="E120" i="5"/>
  <c r="D33" i="5"/>
  <c r="C33" i="5"/>
  <c r="N99" i="5" s="1"/>
  <c r="B33" i="5"/>
  <c r="A33" i="5"/>
  <c r="D32" i="5"/>
  <c r="C32" i="5"/>
  <c r="B32" i="5"/>
  <c r="A32" i="5"/>
  <c r="D31" i="5"/>
  <c r="C31" i="5"/>
  <c r="B31" i="5"/>
  <c r="A31" i="5"/>
  <c r="D30" i="5"/>
  <c r="C30" i="5"/>
  <c r="B30" i="5"/>
  <c r="A30" i="5"/>
  <c r="D29" i="5"/>
  <c r="C29" i="5"/>
  <c r="B29" i="5"/>
  <c r="A29" i="5"/>
  <c r="D28" i="5"/>
  <c r="C28" i="5"/>
  <c r="B28" i="5"/>
  <c r="A28" i="5"/>
  <c r="D27" i="5"/>
  <c r="C27" i="5"/>
  <c r="B27" i="5"/>
  <c r="A27" i="5"/>
  <c r="D26" i="5"/>
  <c r="C26" i="5"/>
  <c r="B26" i="5"/>
  <c r="A26" i="5"/>
  <c r="D25" i="5"/>
  <c r="C25" i="5"/>
  <c r="B25" i="5"/>
  <c r="A25" i="5"/>
  <c r="D24" i="5"/>
  <c r="C24" i="5"/>
  <c r="B24" i="5"/>
  <c r="A24" i="5"/>
  <c r="D23" i="5"/>
  <c r="C23" i="5"/>
  <c r="B23" i="5"/>
  <c r="A23" i="5"/>
  <c r="D22" i="5"/>
  <c r="C22" i="5"/>
  <c r="B22" i="5"/>
  <c r="A22" i="5"/>
  <c r="D21" i="5"/>
  <c r="C21" i="5"/>
  <c r="B21" i="5"/>
  <c r="H99" i="5" s="1"/>
  <c r="A21" i="5"/>
  <c r="M99" i="5" s="1"/>
  <c r="S99" i="5" s="1"/>
  <c r="D20" i="5"/>
  <c r="C20" i="5"/>
  <c r="N98" i="5" s="1"/>
  <c r="B20" i="5"/>
  <c r="H98" i="5" s="1"/>
  <c r="A20" i="5"/>
  <c r="M98" i="5" s="1"/>
  <c r="S98" i="5" s="1"/>
  <c r="D19" i="5"/>
  <c r="C19" i="5"/>
  <c r="N97" i="5" s="1"/>
  <c r="B19" i="5"/>
  <c r="H97" i="5" s="1"/>
  <c r="A19" i="5"/>
  <c r="M97" i="5" s="1"/>
  <c r="S97" i="5" s="1"/>
  <c r="D18" i="5"/>
  <c r="C18" i="5"/>
  <c r="N96" i="5" s="1"/>
  <c r="B18" i="5"/>
  <c r="H96" i="5" s="1"/>
  <c r="A18" i="5"/>
  <c r="M96" i="5" s="1"/>
  <c r="S96" i="5" s="1"/>
  <c r="D17" i="5"/>
  <c r="C17" i="5"/>
  <c r="B17" i="5"/>
  <c r="A17" i="5"/>
  <c r="M95" i="5" s="1"/>
  <c r="S95" i="5" s="1"/>
  <c r="BV15" i="3"/>
  <c r="BU15" i="3"/>
  <c r="BT15" i="3"/>
  <c r="BS15" i="3"/>
  <c r="BR15" i="3"/>
  <c r="BQ15" i="3"/>
  <c r="BP15" i="3"/>
  <c r="BV14" i="3"/>
  <c r="BU14" i="3"/>
  <c r="BT14" i="3"/>
  <c r="BS14" i="3"/>
  <c r="BR14" i="3"/>
  <c r="BQ14" i="3"/>
  <c r="BP14" i="3"/>
  <c r="BV13" i="3"/>
  <c r="BU13" i="3"/>
  <c r="BT13" i="3"/>
  <c r="BS13" i="3"/>
  <c r="BR13" i="3"/>
  <c r="BQ13" i="3"/>
  <c r="BP13" i="3"/>
  <c r="BV12" i="3"/>
  <c r="BU12" i="3"/>
  <c r="BT12" i="3"/>
  <c r="BS12" i="3"/>
  <c r="BR12" i="3"/>
  <c r="BQ12" i="3"/>
  <c r="BP12" i="3"/>
  <c r="BV11" i="3"/>
  <c r="BU11" i="3"/>
  <c r="BT11" i="3"/>
  <c r="BS11" i="3"/>
  <c r="BR11" i="3"/>
  <c r="BQ11" i="3"/>
  <c r="BP11" i="3"/>
  <c r="BV10" i="3"/>
  <c r="BU10" i="3"/>
  <c r="BT10" i="3"/>
  <c r="BS10" i="3"/>
  <c r="BR10" i="3"/>
  <c r="BQ10" i="3"/>
  <c r="BP10" i="3"/>
  <c r="BV9" i="3"/>
  <c r="BU9" i="3"/>
  <c r="BT9" i="3"/>
  <c r="BS9" i="3"/>
  <c r="BR9" i="3"/>
  <c r="BQ9" i="3"/>
  <c r="BP9" i="3"/>
  <c r="BV8" i="3"/>
  <c r="BU8" i="3"/>
  <c r="BT8" i="3"/>
  <c r="BS8" i="3"/>
  <c r="BR8" i="3"/>
  <c r="BQ8" i="3"/>
  <c r="BP8" i="3"/>
  <c r="BV7" i="3"/>
  <c r="BU7" i="3"/>
  <c r="BT7" i="3"/>
  <c r="BS7" i="3"/>
  <c r="BR7" i="3"/>
  <c r="BQ7" i="3"/>
  <c r="BP7" i="3"/>
  <c r="BV6" i="3"/>
  <c r="BU6" i="3"/>
  <c r="BT6" i="3"/>
  <c r="BS6" i="3"/>
  <c r="BR6" i="3"/>
  <c r="BQ6" i="3"/>
  <c r="BP6" i="3"/>
  <c r="BV5" i="3"/>
  <c r="BU5" i="3"/>
  <c r="BT5" i="3"/>
  <c r="BS5" i="3"/>
  <c r="BR5" i="3"/>
  <c r="BQ5" i="3"/>
  <c r="BP5" i="3"/>
  <c r="BO15" i="3"/>
  <c r="BO14" i="3"/>
  <c r="BO13" i="3"/>
  <c r="BO12" i="3"/>
  <c r="BO11" i="3"/>
  <c r="BO10" i="3"/>
  <c r="BO9" i="3"/>
  <c r="D16" i="5" s="1"/>
  <c r="BO8" i="3"/>
  <c r="BO7" i="3"/>
  <c r="BO6" i="3"/>
  <c r="D13" i="5" s="1"/>
  <c r="D12" i="5"/>
  <c r="CE15" i="3"/>
  <c r="CD15" i="3"/>
  <c r="CC15" i="3"/>
  <c r="CE14" i="3"/>
  <c r="CD14" i="3"/>
  <c r="CC14" i="3"/>
  <c r="CE13" i="3"/>
  <c r="CD13" i="3"/>
  <c r="CC13" i="3"/>
  <c r="CE12" i="3"/>
  <c r="CD12" i="3"/>
  <c r="CC12" i="3"/>
  <c r="CE11" i="3"/>
  <c r="CD11" i="3"/>
  <c r="CC11" i="3"/>
  <c r="CE10" i="3"/>
  <c r="CD10" i="3"/>
  <c r="CC10" i="3"/>
  <c r="CE9" i="3"/>
  <c r="CD9" i="3"/>
  <c r="CC9" i="3"/>
  <c r="CE8" i="3"/>
  <c r="CD8" i="3"/>
  <c r="CC8" i="3"/>
  <c r="CE7" i="3"/>
  <c r="CD7" i="3"/>
  <c r="CC7" i="3"/>
  <c r="CE6" i="3"/>
  <c r="CD6" i="3"/>
  <c r="CC6" i="3"/>
  <c r="CE5" i="3"/>
  <c r="CD5" i="3"/>
  <c r="CC5" i="3"/>
  <c r="CA15" i="3"/>
  <c r="CA14" i="3"/>
  <c r="CA13" i="3"/>
  <c r="CA12" i="3"/>
  <c r="CA11" i="3"/>
  <c r="CA10" i="3"/>
  <c r="CA9" i="3"/>
  <c r="B16" i="5" s="1"/>
  <c r="H94" i="5" s="1"/>
  <c r="CA8" i="3"/>
  <c r="CA7" i="3"/>
  <c r="CA6" i="3"/>
  <c r="CA5" i="3"/>
  <c r="BY15" i="3"/>
  <c r="BY14" i="3"/>
  <c r="BY13" i="3"/>
  <c r="BY12" i="3"/>
  <c r="BY11" i="3"/>
  <c r="BY10" i="3"/>
  <c r="BY9" i="3"/>
  <c r="BY8" i="3"/>
  <c r="BY7" i="3"/>
  <c r="BY6" i="3"/>
  <c r="BY5" i="3"/>
  <c r="BW15" i="3"/>
  <c r="BW14" i="3"/>
  <c r="BW13" i="3"/>
  <c r="BW12" i="3"/>
  <c r="BW11" i="3"/>
  <c r="BW10" i="3"/>
  <c r="BW9" i="3"/>
  <c r="C16" i="5" s="1"/>
  <c r="N94" i="5" s="1"/>
  <c r="BW8" i="3"/>
  <c r="C15" i="5" s="1"/>
  <c r="N93" i="5" s="1"/>
  <c r="BW7" i="3"/>
  <c r="BW6" i="3"/>
  <c r="BW5" i="3"/>
  <c r="C14" i="5"/>
  <c r="N92" i="5" s="1"/>
  <c r="C12" i="5"/>
  <c r="N90" i="5" s="1"/>
  <c r="D15" i="5"/>
  <c r="D14" i="5"/>
  <c r="D10" i="5"/>
  <c r="C10" i="5"/>
  <c r="M86" i="5" s="1"/>
  <c r="B15" i="5"/>
  <c r="H93" i="5" s="1"/>
  <c r="B13" i="5"/>
  <c r="H91" i="5" s="1"/>
  <c r="B12" i="5"/>
  <c r="N95" i="5"/>
  <c r="A16" i="5"/>
  <c r="M94" i="5" s="1"/>
  <c r="S94" i="5" s="1"/>
  <c r="A15" i="5"/>
  <c r="M93" i="5" s="1"/>
  <c r="S93" i="5" s="1"/>
  <c r="B14" i="5"/>
  <c r="H92" i="5" s="1"/>
  <c r="A14" i="5"/>
  <c r="G92" i="5" s="1"/>
  <c r="C13" i="5"/>
  <c r="N91" i="5" s="1"/>
  <c r="A13" i="5"/>
  <c r="M91" i="5" s="1"/>
  <c r="S91" i="5" s="1"/>
  <c r="B10" i="5"/>
  <c r="G86" i="5" s="1"/>
  <c r="A12" i="5"/>
  <c r="M90" i="5" s="1"/>
  <c r="S90" i="5" s="1"/>
  <c r="B48" i="2"/>
  <c r="B47" i="2"/>
  <c r="G85" i="2"/>
  <c r="B91" i="2"/>
  <c r="B90" i="2"/>
  <c r="B89" i="2"/>
  <c r="B88" i="2"/>
  <c r="B87" i="2"/>
  <c r="B86" i="2"/>
  <c r="B85" i="2"/>
  <c r="B84" i="2"/>
  <c r="G47" i="2"/>
  <c r="B67" i="2"/>
  <c r="B66" i="2"/>
  <c r="G65" i="2" s="1"/>
  <c r="B65" i="2"/>
  <c r="G66" i="2"/>
  <c r="B46" i="2"/>
  <c r="G17" i="2"/>
  <c r="G29" i="2"/>
  <c r="G21" i="2"/>
  <c r="G22" i="2" s="1"/>
  <c r="G32" i="2"/>
  <c r="G31" i="2"/>
  <c r="G30" i="2"/>
  <c r="G26" i="2"/>
  <c r="G25" i="2"/>
  <c r="G16" i="2"/>
  <c r="G18" i="2"/>
  <c r="G15" i="2"/>
  <c r="G14" i="2"/>
  <c r="G13" i="2"/>
  <c r="G36" i="2" s="1"/>
  <c r="B13" i="2"/>
  <c r="B19" i="2"/>
  <c r="B18" i="2"/>
  <c r="B17" i="2"/>
  <c r="B15" i="2"/>
  <c r="B16" i="2"/>
  <c r="B14" i="2"/>
  <c r="B53" i="6" l="1"/>
  <c r="B55" i="6" s="1"/>
  <c r="D55" i="6" s="1"/>
  <c r="B19" i="6"/>
  <c r="D19" i="6" s="1"/>
  <c r="J141" i="5"/>
  <c r="U139" i="5"/>
  <c r="U137" i="5"/>
  <c r="J140" i="5"/>
  <c r="U133" i="5"/>
  <c r="U135" i="5"/>
  <c r="O134" i="5"/>
  <c r="B147" i="5" s="1"/>
  <c r="O136" i="5"/>
  <c r="O138" i="5"/>
  <c r="P140" i="5"/>
  <c r="P142" i="5"/>
  <c r="P133" i="5"/>
  <c r="P134" i="5"/>
  <c r="P135" i="5"/>
  <c r="P136" i="5"/>
  <c r="P137" i="5"/>
  <c r="P138" i="5"/>
  <c r="P139" i="5"/>
  <c r="O140" i="5"/>
  <c r="O141" i="5"/>
  <c r="O142" i="5"/>
  <c r="I134" i="5"/>
  <c r="I135" i="5"/>
  <c r="I137" i="5"/>
  <c r="I138" i="5"/>
  <c r="I142" i="5"/>
  <c r="G93" i="5"/>
  <c r="M92" i="5"/>
  <c r="S92" i="5" s="1"/>
  <c r="H88" i="5"/>
  <c r="B77" i="5" s="1"/>
  <c r="N88" i="5"/>
  <c r="E77" i="5" s="1"/>
  <c r="G94" i="5"/>
  <c r="G95" i="5"/>
  <c r="G96" i="5"/>
  <c r="G99" i="5"/>
  <c r="G97" i="5"/>
  <c r="G90" i="5"/>
  <c r="G98" i="5"/>
  <c r="G91" i="5"/>
  <c r="H95" i="5"/>
  <c r="H90" i="5"/>
  <c r="J91" i="5" s="1"/>
  <c r="O95" i="5"/>
  <c r="U95" i="5" s="1"/>
  <c r="O91" i="5"/>
  <c r="U91" i="5" s="1"/>
  <c r="P94" i="5"/>
  <c r="O92" i="5"/>
  <c r="U92" i="5" s="1"/>
  <c r="P97" i="5"/>
  <c r="O99" i="5"/>
  <c r="U99" i="5" s="1"/>
  <c r="O96" i="5"/>
  <c r="U96" i="5" s="1"/>
  <c r="O93" i="5"/>
  <c r="U93" i="5" s="1"/>
  <c r="I94" i="5"/>
  <c r="T94" i="5" s="1"/>
  <c r="J92" i="5"/>
  <c r="P92" i="5"/>
  <c r="P96" i="5"/>
  <c r="P99" i="5"/>
  <c r="P91" i="5"/>
  <c r="P95" i="5"/>
  <c r="O90" i="5"/>
  <c r="Q137" i="5" s="1"/>
  <c r="O94" i="5"/>
  <c r="I97" i="5"/>
  <c r="P90" i="5"/>
  <c r="O98" i="5"/>
  <c r="P98" i="5"/>
  <c r="P93" i="5"/>
  <c r="O97" i="5"/>
  <c r="B68" i="2"/>
  <c r="B70" i="2"/>
  <c r="G23" i="2"/>
  <c r="I23" i="2" s="1"/>
  <c r="J24" i="2" s="1"/>
  <c r="G34" i="2"/>
  <c r="B94" i="2"/>
  <c r="B96" i="2" s="1"/>
  <c r="G20" i="2"/>
  <c r="G37" i="2" s="1"/>
  <c r="G46" i="2"/>
  <c r="K30" i="2"/>
  <c r="G27" i="2"/>
  <c r="B21" i="2"/>
  <c r="B23" i="2" s="1"/>
  <c r="J30" i="2"/>
  <c r="B49" i="2"/>
  <c r="B51" i="2" s="1"/>
  <c r="G84" i="2"/>
  <c r="T137" i="5" l="1"/>
  <c r="V137" i="5" s="1"/>
  <c r="W137" i="5" s="1"/>
  <c r="Q139" i="5"/>
  <c r="I136" i="5"/>
  <c r="U138" i="5"/>
  <c r="Q138" i="5"/>
  <c r="J142" i="5"/>
  <c r="T138" i="5"/>
  <c r="U134" i="5"/>
  <c r="Q134" i="5"/>
  <c r="J138" i="5"/>
  <c r="J139" i="5"/>
  <c r="T135" i="5"/>
  <c r="V135" i="5" s="1"/>
  <c r="W135" i="5" s="1"/>
  <c r="T134" i="5"/>
  <c r="I141" i="5"/>
  <c r="I133" i="5"/>
  <c r="Q135" i="5"/>
  <c r="J136" i="5"/>
  <c r="J137" i="5"/>
  <c r="T142" i="5"/>
  <c r="I140" i="5"/>
  <c r="U142" i="5"/>
  <c r="Q142" i="5"/>
  <c r="J134" i="5"/>
  <c r="J135" i="5"/>
  <c r="U140" i="5"/>
  <c r="Q140" i="5"/>
  <c r="U136" i="5"/>
  <c r="Q136" i="5"/>
  <c r="I139" i="5"/>
  <c r="U141" i="5"/>
  <c r="Q141" i="5"/>
  <c r="Q133" i="5"/>
  <c r="J133" i="5"/>
  <c r="B104" i="5"/>
  <c r="J99" i="5"/>
  <c r="J95" i="5"/>
  <c r="J93" i="5"/>
  <c r="I99" i="5"/>
  <c r="J94" i="5"/>
  <c r="J90" i="5"/>
  <c r="I90" i="5"/>
  <c r="K137" i="5" s="1"/>
  <c r="Y137" i="5" s="1"/>
  <c r="I92" i="5"/>
  <c r="T92" i="5" s="1"/>
  <c r="V92" i="5" s="1"/>
  <c r="W92" i="5" s="1"/>
  <c r="I95" i="5"/>
  <c r="T95" i="5" s="1"/>
  <c r="V95" i="5" s="1"/>
  <c r="W95" i="5" s="1"/>
  <c r="J96" i="5"/>
  <c r="J97" i="5"/>
  <c r="I98" i="5"/>
  <c r="T98" i="5" s="1"/>
  <c r="I96" i="5"/>
  <c r="T96" i="5" s="1"/>
  <c r="V96" i="5" s="1"/>
  <c r="W96" i="5" s="1"/>
  <c r="J98" i="5"/>
  <c r="I91" i="5"/>
  <c r="T91" i="5" s="1"/>
  <c r="V91" i="5" s="1"/>
  <c r="W91" i="5" s="1"/>
  <c r="I93" i="5"/>
  <c r="T93" i="5" s="1"/>
  <c r="V93" i="5" s="1"/>
  <c r="W93" i="5" s="1"/>
  <c r="U98" i="5"/>
  <c r="Q98" i="5"/>
  <c r="Q94" i="5"/>
  <c r="U94" i="5"/>
  <c r="V94" i="5" s="1"/>
  <c r="W94" i="5" s="1"/>
  <c r="Q93" i="5"/>
  <c r="U97" i="5"/>
  <c r="Q97" i="5"/>
  <c r="T99" i="5"/>
  <c r="V99" i="5" s="1"/>
  <c r="W99" i="5" s="1"/>
  <c r="Q99" i="5"/>
  <c r="Q92" i="5"/>
  <c r="Q95" i="5"/>
  <c r="Q96" i="5"/>
  <c r="Q91" i="5"/>
  <c r="T97" i="5"/>
  <c r="Q90" i="5"/>
  <c r="U90" i="5"/>
  <c r="G35" i="2"/>
  <c r="K35" i="2" s="1"/>
  <c r="J37" i="2"/>
  <c r="V142" i="5" l="1"/>
  <c r="W142" i="5" s="1"/>
  <c r="K142" i="5"/>
  <c r="Y142" i="5" s="1"/>
  <c r="K135" i="5"/>
  <c r="Y135" i="5" s="1"/>
  <c r="K138" i="5"/>
  <c r="Y138" i="5" s="1"/>
  <c r="K136" i="5"/>
  <c r="Y136" i="5" s="1"/>
  <c r="T136" i="5"/>
  <c r="V136" i="5" s="1"/>
  <c r="W136" i="5" s="1"/>
  <c r="K133" i="5"/>
  <c r="Y133" i="5" s="1"/>
  <c r="T133" i="5"/>
  <c r="V133" i="5" s="1"/>
  <c r="W133" i="5" s="1"/>
  <c r="B146" i="5"/>
  <c r="K139" i="5"/>
  <c r="Y139" i="5" s="1"/>
  <c r="T139" i="5"/>
  <c r="V139" i="5" s="1"/>
  <c r="W139" i="5" s="1"/>
  <c r="K141" i="5"/>
  <c r="Y141" i="5" s="1"/>
  <c r="T141" i="5"/>
  <c r="V141" i="5" s="1"/>
  <c r="W141" i="5" s="1"/>
  <c r="K134" i="5"/>
  <c r="Y134" i="5" s="1"/>
  <c r="K140" i="5"/>
  <c r="Y140" i="5" s="1"/>
  <c r="T140" i="5"/>
  <c r="V140" i="5" s="1"/>
  <c r="W140" i="5" s="1"/>
  <c r="V134" i="5"/>
  <c r="W134" i="5" s="1"/>
  <c r="V138" i="5"/>
  <c r="W138" i="5" s="1"/>
  <c r="T90" i="5"/>
  <c r="V90" i="5" s="1"/>
  <c r="W90" i="5" s="1"/>
  <c r="K91" i="5"/>
  <c r="Y91" i="5" s="1"/>
  <c r="K92" i="5"/>
  <c r="K95" i="5"/>
  <c r="Y95" i="5" s="1"/>
  <c r="K90" i="5"/>
  <c r="Y90" i="5" s="1"/>
  <c r="K97" i="5"/>
  <c r="Y97" i="5" s="1"/>
  <c r="K93" i="5"/>
  <c r="Y93" i="5" s="1"/>
  <c r="K99" i="5"/>
  <c r="Y99" i="5" s="1"/>
  <c r="K94" i="5"/>
  <c r="Y94" i="5" s="1"/>
  <c r="K96" i="5"/>
  <c r="Y96" i="5" s="1"/>
  <c r="K98" i="5"/>
  <c r="Y98" i="5" s="1"/>
  <c r="V97" i="5"/>
  <c r="W97" i="5" s="1"/>
  <c r="Y92" i="5"/>
  <c r="V98" i="5"/>
  <c r="W98" i="5" s="1"/>
  <c r="L35" i="2"/>
  <c r="J35" i="2"/>
  <c r="K37" i="2"/>
  <c r="L37" i="2"/>
  <c r="B148" i="5" l="1"/>
  <c r="B140" i="5"/>
  <c r="B151" i="5"/>
  <c r="B97" i="5"/>
  <c r="B105" i="5"/>
  <c r="B108" i="5" s="1"/>
  <c r="BH5" i="7" l="1"/>
  <c r="B67" i="6" l="1"/>
  <c r="B73" i="6" l="1"/>
  <c r="D73" i="6" s="1"/>
</calcChain>
</file>

<file path=xl/sharedStrings.xml><?xml version="1.0" encoding="utf-8"?>
<sst xmlns="http://schemas.openxmlformats.org/spreadsheetml/2006/main" count="1552" uniqueCount="338">
  <si>
    <t>Informations générales (1-6)</t>
  </si>
  <si>
    <t>Informations sur le(s) premier(s) postes</t>
  </si>
  <si>
    <t>Ressentis concernant l'entrée en profession</t>
  </si>
  <si>
    <t>Éventuelles difficultés rencontrées</t>
  </si>
  <si>
    <t>Ressources mises en place</t>
  </si>
  <si>
    <t>Perceptions sur ses compétences de thérapeute en PM</t>
  </si>
  <si>
    <t>Représentations de la profession</t>
  </si>
  <si>
    <t>Construction de l'identité professionnel et épanouissement professionnel</t>
  </si>
  <si>
    <t>1. Âge</t>
  </si>
  <si>
    <t>2. Genre</t>
  </si>
  <si>
    <t>3. Volée</t>
  </si>
  <si>
    <t>4. Année diplôme PM</t>
  </si>
  <si>
    <t>5. Formations antérieures</t>
  </si>
  <si>
    <t>6. Précédente expérience dans un autre domaine</t>
  </si>
  <si>
    <t>7. Travail en PM ?</t>
  </si>
  <si>
    <t>7.1. Mois en tant que PM</t>
  </si>
  <si>
    <t>7.2. Lieux d'activités</t>
  </si>
  <si>
    <t>7.3. Canton</t>
  </si>
  <si>
    <t>8. Pourcentage PM</t>
  </si>
  <si>
    <t>9. Mois de recherche d'emploi</t>
  </si>
  <si>
    <t>10. Diplôme avant le 1er emploi</t>
  </si>
  <si>
    <t>11.  Postulation 1er emploi</t>
  </si>
  <si>
    <t xml:space="preserve">12. Changement de lieu professionnel </t>
  </si>
  <si>
    <t xml:space="preserve">14. Ressentis dans la pratique actuelle </t>
  </si>
  <si>
    <t>Stress</t>
  </si>
  <si>
    <t>Plaisir</t>
  </si>
  <si>
    <t>Solitude</t>
  </si>
  <si>
    <t>Confiance en vos compétences</t>
  </si>
  <si>
    <t xml:space="preserve">Sentiment d'imposture </t>
  </si>
  <si>
    <t>Satisfaction</t>
  </si>
  <si>
    <t>Fatigue</t>
  </si>
  <si>
    <t>Accomplissement professionnel</t>
  </si>
  <si>
    <t xml:space="preserve">Confusion dans votre pratique </t>
  </si>
  <si>
    <t xml:space="preserve">Compréhension clinique </t>
  </si>
  <si>
    <t>Flou autour de la profession</t>
  </si>
  <si>
    <t>Soutien</t>
  </si>
  <si>
    <t xml:space="preserve">Envie d'en apprendre davantage </t>
  </si>
  <si>
    <t>15. Trois premiers mois difficile</t>
  </si>
  <si>
    <t xml:space="preserve">17. Aspects difficiles pratique actuelle </t>
  </si>
  <si>
    <t>Entretiens famille</t>
  </si>
  <si>
    <t>Passation bilans et tests</t>
  </si>
  <si>
    <t>Rédaction de rapports</t>
  </si>
  <si>
    <t>Préparation des séances</t>
  </si>
  <si>
    <t>Admin (mails, téléphones)</t>
  </si>
  <si>
    <t>Collaboration avec les collègues</t>
  </si>
  <si>
    <t>Intégration dans l'équipe</t>
  </si>
  <si>
    <t>Entretien de réseau</t>
  </si>
  <si>
    <t>Appropriation langage professionnel</t>
  </si>
  <si>
    <t>Compréhension des diagnostics</t>
  </si>
  <si>
    <t>Processus d'investigation PM</t>
  </si>
  <si>
    <t>19. Fréquences d'utilisation de ressources</t>
  </si>
  <si>
    <t xml:space="preserve">Lecture (articles, revues, livres) </t>
  </si>
  <si>
    <t>Formations continues</t>
  </si>
  <si>
    <t>Conférences</t>
  </si>
  <si>
    <t xml:space="preserve">Recherches internet </t>
  </si>
  <si>
    <t>Collaboration avec collègues TPM</t>
  </si>
  <si>
    <t>Ancien.ne PF</t>
  </si>
  <si>
    <t>Classeurs ressources</t>
  </si>
  <si>
    <t>Soutien de l'institution</t>
  </si>
  <si>
    <t>Entraide avec les camarades de volée</t>
  </si>
  <si>
    <t>Supervisions</t>
  </si>
  <si>
    <t>Intervisions</t>
  </si>
  <si>
    <t xml:space="preserve">Collaboration avec l'équipe pluridisciplinaire </t>
  </si>
  <si>
    <t>Réseaux sociaux (comptes Instagram, groupe… )</t>
  </si>
  <si>
    <t>Définir la PM</t>
  </si>
  <si>
    <t>Faire passer des bilans et tests standardisés</t>
  </si>
  <si>
    <t>Rédiger des rapports</t>
  </si>
  <si>
    <t>Mener des entretiens avec la famille</t>
  </si>
  <si>
    <t>Réaliser des entretiens avec des professionnels</t>
  </si>
  <si>
    <t>Travailler en équipe pluridisciplinaire</t>
  </si>
  <si>
    <t>22. Compétences requises diplôme TPM</t>
  </si>
  <si>
    <t>Dépister, diagnostiquer et pronostiquer des troubles</t>
  </si>
  <si>
    <t xml:space="preserve">Planifier, conduire et évaluer des mesures de prévention, soutien, conseil et traitement </t>
  </si>
  <si>
    <t xml:space="preserve">Co-construire avec les bénéficiaires et leur entourage </t>
  </si>
  <si>
    <t xml:space="preserve">Collaborer en équipe et réseau </t>
  </si>
  <si>
    <t xml:space="preserve">Prendre en compte les résultats de la recherche </t>
  </si>
  <si>
    <t>Communiquer ses constats, hypothèses et questionnements en fonction du public</t>
  </si>
  <si>
    <t xml:space="preserve">Analyser et évaluer son action professionnelle </t>
  </si>
  <si>
    <t>Garantir la qualité des prestations de tpm et assurer leur évolution</t>
  </si>
  <si>
    <t xml:space="preserve">23. Sentiment de se sentir outillé.e dans les suivis </t>
  </si>
  <si>
    <t xml:space="preserve">24. Sentiment d'être démuni.e ou perdu.e </t>
  </si>
  <si>
    <t xml:space="preserve">25. Correspondance représentation du métier vs. Réalité </t>
  </si>
  <si>
    <t xml:space="preserve">29. Devenir TPM plus difficile qu'un autre métier </t>
  </si>
  <si>
    <t>30. Sentiment d'avoir trouvé son identité professionnelle</t>
  </si>
  <si>
    <t>31. Sentiment d'avoir son identité de thérapeute (son style)</t>
  </si>
  <si>
    <t>32. Impression d'avoir trouvé sa place au sein de son équipe</t>
  </si>
  <si>
    <t>33. Épanouissement en tant que TPM</t>
  </si>
  <si>
    <t>34. Changement de profession envisagé</t>
  </si>
  <si>
    <t xml:space="preserve">Volontaire pour entretien </t>
  </si>
  <si>
    <t>F</t>
  </si>
  <si>
    <t>PM20</t>
  </si>
  <si>
    <t>Psychologie</t>
  </si>
  <si>
    <t>Non</t>
  </si>
  <si>
    <t>Oui</t>
  </si>
  <si>
    <t>3 (Hôpital psychiatrique, École spécialisée, Association)</t>
  </si>
  <si>
    <t>Valais</t>
  </si>
  <si>
    <t>Contact privé</t>
  </si>
  <si>
    <t xml:space="preserve">Parfois </t>
  </si>
  <si>
    <t xml:space="preserve">Souvent </t>
  </si>
  <si>
    <t xml:space="preserve">Rarement </t>
  </si>
  <si>
    <t xml:space="preserve">Plutôt oui </t>
  </si>
  <si>
    <t>Ni facile, ni difficile</t>
  </si>
  <si>
    <t>Très difficile</t>
  </si>
  <si>
    <t>Difficile</t>
  </si>
  <si>
    <t>Facile</t>
  </si>
  <si>
    <t>Très facile</t>
  </si>
  <si>
    <t>Parfois</t>
  </si>
  <si>
    <t>Souvent</t>
  </si>
  <si>
    <t>Rarement</t>
  </si>
  <si>
    <t>Jamais</t>
  </si>
  <si>
    <t>Presque toujours</t>
  </si>
  <si>
    <t>Plutôt à l'aise</t>
  </si>
  <si>
    <t>Pas du tout à l'aise</t>
  </si>
  <si>
    <t>Tout à fait à l'aise</t>
  </si>
  <si>
    <t>Pas du tout acquis</t>
  </si>
  <si>
    <t>Pareil (qu'une autre profession du social)</t>
  </si>
  <si>
    <t>1 (Hôpital psychiatrique)</t>
  </si>
  <si>
    <t>Genève</t>
  </si>
  <si>
    <t>Stage + contact privé</t>
  </si>
  <si>
    <t>Pas pertinent</t>
  </si>
  <si>
    <t>Plutôt oui</t>
  </si>
  <si>
    <t>Plutôt oui (interprétation)</t>
  </si>
  <si>
    <t>Plutôt non</t>
  </si>
  <si>
    <t xml:space="preserve">Oui </t>
  </si>
  <si>
    <t>Pédagogie Spécialisée</t>
  </si>
  <si>
    <t>Oui (Éducatrice spécialisée)</t>
  </si>
  <si>
    <t>1 (École spécialisée)</t>
  </si>
  <si>
    <t>Fribourg</t>
  </si>
  <si>
    <t>Remplacement</t>
  </si>
  <si>
    <t>Acquis</t>
  </si>
  <si>
    <t>Travail Social</t>
  </si>
  <si>
    <t>Oui (Éducatrice sociale)</t>
  </si>
  <si>
    <t>2 (SLPP et Handicap)</t>
  </si>
  <si>
    <t>Neuchâtel</t>
  </si>
  <si>
    <t>Annonce</t>
  </si>
  <si>
    <t>PM19</t>
  </si>
  <si>
    <t>Oui (Aide soignante)</t>
  </si>
  <si>
    <t>3 (SLPP et École spécialisée)</t>
  </si>
  <si>
    <t>Plutôt pas à l'aise</t>
  </si>
  <si>
    <t>Plutôt acquis</t>
  </si>
  <si>
    <t>Plutôt outillée</t>
  </si>
  <si>
    <t>/</t>
  </si>
  <si>
    <t>Plutôt pas acquis</t>
  </si>
  <si>
    <t>Non (mais manque de reconnaissance)</t>
  </si>
  <si>
    <t>Sciences et pratiques du Sport</t>
  </si>
  <si>
    <t>1 (SLPP)</t>
  </si>
  <si>
    <t>Vaud</t>
  </si>
  <si>
    <t>Enseignement</t>
  </si>
  <si>
    <t>Oui (Enseignante)</t>
  </si>
  <si>
    <t>1 (Handicap)</t>
  </si>
  <si>
    <t>Stage + Annonce</t>
  </si>
  <si>
    <t xml:space="preserve">Stage </t>
  </si>
  <si>
    <t xml:space="preserve">Non </t>
  </si>
  <si>
    <t>En rose : Pas de travail en PM</t>
  </si>
  <si>
    <t>Comment faire quand il y a 2 réponses dans 1 case ?</t>
  </si>
  <si>
    <t xml:space="preserve">Comment croiser les données ? Ex. Le pourcentage avec le sentiment d'accomplissement professionnel </t>
  </si>
  <si>
    <t>Graphique Âge des participant.e.s</t>
  </si>
  <si>
    <t xml:space="preserve">Formations antérieures </t>
  </si>
  <si>
    <t>Diplôme PM ?</t>
  </si>
  <si>
    <t>dimension temporelle</t>
  </si>
  <si>
    <t>lier les compétences avec la posture professionnelle</t>
  </si>
  <si>
    <t>quelles recommandations en ressortent-elles</t>
  </si>
  <si>
    <t>Analyses descriptives</t>
  </si>
  <si>
    <t>Type de la variable</t>
  </si>
  <si>
    <t>quantitative et discrète</t>
  </si>
  <si>
    <t>Répartition des âges en catégories</t>
  </si>
  <si>
    <t>Tendance centrale</t>
  </si>
  <si>
    <t>Moyenne</t>
  </si>
  <si>
    <t>20-24 ans</t>
  </si>
  <si>
    <t>Médiane</t>
  </si>
  <si>
    <t>25-30 ans</t>
  </si>
  <si>
    <t>Mode</t>
  </si>
  <si>
    <t>30-34 ans</t>
  </si>
  <si>
    <t>Min</t>
  </si>
  <si>
    <t>35-39 ans</t>
  </si>
  <si>
    <t>Max</t>
  </si>
  <si>
    <t>40-44 ans</t>
  </si>
  <si>
    <t>Effectif</t>
  </si>
  <si>
    <t>Indices de dispersion</t>
  </si>
  <si>
    <t>Etendue</t>
  </si>
  <si>
    <t>Total</t>
  </si>
  <si>
    <t>Ecart-type</t>
  </si>
  <si>
    <t>Variance</t>
  </si>
  <si>
    <t>Check</t>
  </si>
  <si>
    <t>Coefficient de variance</t>
  </si>
  <si>
    <t xml:space="preserve"> % de la part de la moyenne est expliqué par l'écart-type soit la distribution des données </t>
  </si>
  <si>
    <t>Ici vous avez une formule de contrôle                  Si la somme des étudiants par tranches d'âges  n'est pas = au nombre d'étudiants de votre échantillon , vous avez une alerte "Check" qui s'écrit</t>
  </si>
  <si>
    <t>Forme de la distribution</t>
  </si>
  <si>
    <t>Coeff. d'aplatissement (Kurtosis)</t>
  </si>
  <si>
    <t>Coeff. d'asymétrie</t>
  </si>
  <si>
    <r>
      <t xml:space="preserve">Un coefficient </t>
    </r>
    <r>
      <rPr>
        <b/>
        <sz val="11"/>
        <color theme="1"/>
        <rFont val="aptos narrow"/>
        <family val="2"/>
        <scheme val="minor"/>
      </rPr>
      <t>positif</t>
    </r>
    <r>
      <rPr>
        <sz val="12"/>
        <color theme="1"/>
        <rFont val="aptos narrow"/>
        <scheme val="minor"/>
      </rPr>
      <t xml:space="preserve"> indique une distribution décalée à gauche de la médiane, et donc une queue de distribution étalée vers la droite.</t>
    </r>
  </si>
  <si>
    <t>Erreur-type de la moyenne</t>
  </si>
  <si>
    <t xml:space="preserve">La moyenne réelle de toute la population se trouve selon un intervalle de confiance de 95% entre </t>
  </si>
  <si>
    <t>Répartition par quartier (25%)</t>
  </si>
  <si>
    <t>1er quartile</t>
  </si>
  <si>
    <t>2ème quartile</t>
  </si>
  <si>
    <t>3ème quartile</t>
  </si>
  <si>
    <t>4ème quartile</t>
  </si>
  <si>
    <t>Valeurs extrêmes</t>
  </si>
  <si>
    <t>Limite 1,96  Ect à gauche</t>
  </si>
  <si>
    <t>Valeur extrême à gauche</t>
  </si>
  <si>
    <t>Limite 1,96  Ect à droite</t>
  </si>
  <si>
    <t>Valeur extrême à droite</t>
  </si>
  <si>
    <t>nominale</t>
  </si>
  <si>
    <t>M</t>
  </si>
  <si>
    <t>Ici vous avez une formule de contrôle                  Si la somme des étudiants par catégorie de sexe  n'est pas = au nombre d'étudiants de votre échantillon , vous avez une alerte "Check" qui s'écrit</t>
  </si>
  <si>
    <t>Nombre de bachelor par catégorie</t>
  </si>
  <si>
    <t>En santé</t>
  </si>
  <si>
    <t>En psychologie</t>
  </si>
  <si>
    <t>En éducation</t>
  </si>
  <si>
    <t>En éducation spécialisée</t>
  </si>
  <si>
    <t>En social</t>
  </si>
  <si>
    <t>En médecine</t>
  </si>
  <si>
    <t>En sport</t>
  </si>
  <si>
    <t>Autre</t>
  </si>
  <si>
    <t>Ici vous avez une formule de contrôle                  Si la somme des types de bachelor  n'est pas = au nombre d'étudiants de votre échantillon , vous avez une alerte "Check" qui s'écrit</t>
  </si>
  <si>
    <t>&gt; 50 ans</t>
  </si>
  <si>
    <t>45-49 ans</t>
  </si>
  <si>
    <t>Age des Participants</t>
  </si>
  <si>
    <t>Formations antérérieures</t>
  </si>
  <si>
    <t>Genre des Participants</t>
  </si>
  <si>
    <t>Volée</t>
  </si>
  <si>
    <t>Nombre de participants par catégorie</t>
  </si>
  <si>
    <t>PM21</t>
  </si>
  <si>
    <t>Info générale sur population</t>
  </si>
  <si>
    <t>Questionnaire</t>
  </si>
  <si>
    <t>Corrélation entre deux variables mesurées chez les mêmes participants</t>
  </si>
  <si>
    <t xml:space="preserve">Technique statistique utilisée pour mesurer et décrire la relation entre 2 variables </t>
  </si>
  <si>
    <t>Participants</t>
  </si>
  <si>
    <t>Déroulé</t>
  </si>
  <si>
    <t>1.</t>
  </si>
  <si>
    <t>Analyser à vue les données pour repérer d'éventuelles données aberrantes ou manquantes</t>
  </si>
  <si>
    <t>2.</t>
  </si>
  <si>
    <t>Définir la nature de nos variables</t>
  </si>
  <si>
    <t>3.</t>
  </si>
  <si>
    <t>Faire des analyses descriptives et vérifier les paramètres de la distribution</t>
  </si>
  <si>
    <t>Repérer les valeurs extrêmes, la forme de la distribution, évaluer la normalité de la distribution</t>
  </si>
  <si>
    <t>4.</t>
  </si>
  <si>
    <t>Définir la nature du  test de corrélation  à utiliser</t>
  </si>
  <si>
    <t>test paramétrique = corrélation de Pearson</t>
  </si>
  <si>
    <t>test non-paramétrique = corrélation de Spearman</t>
  </si>
  <si>
    <t>5.</t>
  </si>
  <si>
    <t>Effectuer le test</t>
  </si>
  <si>
    <t>Nos Hypothèses</t>
  </si>
  <si>
    <t xml:space="preserve">H0 = Hypothèse nulle </t>
  </si>
  <si>
    <t>H1 = hyp alternative</t>
  </si>
  <si>
    <t>H1= les deux variables sont liées</t>
  </si>
  <si>
    <t>Les valeurs oscillent entre -1 et 1 avec -1 = corrélation parfaite inversée et 1 = corrélation parfaite linéaire</t>
  </si>
  <si>
    <t xml:space="preserve">Une corrélation positive signifie que si les valeurs d’une matrice augmentent, les valeurs de l’autre matrice augmentent également. </t>
  </si>
  <si>
    <t xml:space="preserve">Une corrélation négative signifie que si les valeurs d’une matrice augmentent, les valeurs de l’autre matrice au contraire diminuent. </t>
  </si>
  <si>
    <t>Un coefficient de corrélation proche de 0 indique une corrélation faible ou aucune corrélation. Cependant cela  n’implique pas forcément l'indépendance, car d’autres types de corrélation sont possibles (qui ne sont pas affines).</t>
  </si>
  <si>
    <t>Le seuil généralement admis pour reconnaître une relation affine entre deux variables est de 0,6</t>
  </si>
  <si>
    <t>Attention</t>
  </si>
  <si>
    <t>Le test de corrélation vous dit si deux variables sont liées ou covarient et dans quel sens elles le font</t>
  </si>
  <si>
    <t>Il ne vous dit pas quel est le lien entre elles soit si l'une des variables est la cause de l'autre, ou  explique l'autre</t>
  </si>
  <si>
    <t>Ce lien peut raconter soit que la variable A est à l'origine des variations de la variable B</t>
  </si>
  <si>
    <t xml:space="preserve">                                       soit que la variable B est à l'origine des variations de la variable A</t>
  </si>
  <si>
    <t xml:space="preserve">                                       soit qu'une 3ème variable (connue ou inconnue) est à l'origine des variations des variables A et B</t>
  </si>
  <si>
    <t>Corrélation de Spearman                                                    Test non-paramétrique</t>
  </si>
  <si>
    <t>En statistique, la corrélation de Spearman ou rho de Spearman, nommée d'après Charles Spearman et souvent notée par la lettre grecque \rho ou r_{s} est une mesure de dépendance statistique non paramétrique entre deux variables</t>
  </si>
  <si>
    <t>Test de comparaison des performances de deux populations pour</t>
  </si>
  <si>
    <t>des variables qualitatives ordonnées</t>
  </si>
  <si>
    <t>des variables quantitatives dont la distribution ne suit pas une courbe normale</t>
  </si>
  <si>
    <t>toute variable quantitative dont vous aimeriez vérifier la robusteste d'un test paramétrique</t>
  </si>
  <si>
    <t>Ici on ne travaille pas sur des distances (paramétrique) mais sur des différences dans l'ordre des données, soit les rangs</t>
  </si>
  <si>
    <t>A noter qu'Excel ne calcule pas les tests non-paramétrique. Je vous ai donc détaillé la formule puis je les inscrite dans une cellule cible</t>
  </si>
  <si>
    <t>Calcul Formule simple</t>
  </si>
  <si>
    <t>Calcul Formule exacte</t>
  </si>
  <si>
    <t>Formules:</t>
  </si>
  <si>
    <t>Participant</t>
  </si>
  <si>
    <t>Rang corrigé pour ex-aequo</t>
  </si>
  <si>
    <t>Rang</t>
  </si>
  <si>
    <t>Xrang - Moy</t>
  </si>
  <si>
    <t>Yrang - Moy</t>
  </si>
  <si>
    <t>Diff de rangs</t>
  </si>
  <si>
    <t>Diff au carré de rangs</t>
  </si>
  <si>
    <t>(Xrang-Moy) *(Yrang-Moy)</t>
  </si>
  <si>
    <t>Formule simple</t>
  </si>
  <si>
    <t>Corrélation de Spearman</t>
  </si>
  <si>
    <t>Formule exacte</t>
  </si>
  <si>
    <t>n</t>
  </si>
  <si>
    <t>σxrang</t>
  </si>
  <si>
    <t>σyrang</t>
  </si>
  <si>
    <t>produit des diff distance</t>
  </si>
  <si>
    <t>https://www.socscistatistics.com/tests/spearman/default2.aspx</t>
  </si>
  <si>
    <t>pas du tout acquis, plutôt pas acquis, plutôt acquis, acquis</t>
  </si>
  <si>
    <t>pas du tout outillé.e, plutôt pas outillé.e, plutôt outillé.e, tout à fait outillé.e</t>
  </si>
  <si>
    <t>Plutôt oui(interprétation)</t>
  </si>
  <si>
    <t>ouiet non</t>
  </si>
  <si>
    <t>oui</t>
  </si>
  <si>
    <t>oui(Éducatrice spécialisée)</t>
  </si>
  <si>
    <t>oui(Éducatrice sociale)</t>
  </si>
  <si>
    <t>oui(Aide soignante)</t>
  </si>
  <si>
    <t>oui(Enseignante)</t>
  </si>
  <si>
    <t>Plutôt non(interprétation)</t>
  </si>
  <si>
    <t>ouiet non(demande une vie entière)</t>
  </si>
  <si>
    <t>non(mais manque de reconnaissance)</t>
  </si>
  <si>
    <t>ouiet non(en voie)</t>
  </si>
  <si>
    <t>ouiet non(en cours)</t>
  </si>
  <si>
    <t xml:space="preserve">Plutôt non(pas encore vraiment) </t>
  </si>
  <si>
    <t>non</t>
  </si>
  <si>
    <t>non(encore en exploration)</t>
  </si>
  <si>
    <t>Plutôt pas outillée</t>
  </si>
  <si>
    <t>acquis</t>
  </si>
  <si>
    <t>Les variables "Sentiment d'avoir trouvé son identité" et "Se sentir outillée" sont indépendantes</t>
  </si>
  <si>
    <t>Soit les deux variables évoluent différemment et il n'est pas possible de prédire la valeur de "Sentiment d'avoir trouvé son identité" à partir de "Se sentir outillée" ou, inversément.</t>
  </si>
  <si>
    <t>Soit les deux variables co-évoluent ou co-varient  et il est possible de prédire la valeur de  "Sentiment d'avoir trouvé son identité" à partir de "Se sentir outillée"" ou, inversément.</t>
  </si>
  <si>
    <t>Attention aux valeurs manquantes (participants ne travaillant pas)</t>
  </si>
  <si>
    <t xml:space="preserve">Comparaison </t>
  </si>
  <si>
    <t>Les variables "Dépister, diagnostiquer et pronostiquer" et "Se sentir outillée" sont indépendantes</t>
  </si>
  <si>
    <t>Soit les deux variables évoluent différemment et il n'est pas possible de prédire la valeur de "Dépister, diagnostiquer et pronostiquer" à partir de "Se sentir outillée" ou, inversément.</t>
  </si>
  <si>
    <t>Soit les deux variables co-évoluent ou co-varient  et il est possible de prédire la valeur de  "Dépister, diagnostiquer et pronostiquer" à partir de "Se sentir outillée"" ou, inversément.</t>
  </si>
  <si>
    <t>21. Sentiment d'être à l'aise</t>
  </si>
  <si>
    <t>Non, plutôt non, neutre, plutôt oui, oui     codage -2 et 2</t>
  </si>
  <si>
    <t>jamais, rarement, parfois, souvent, presque toujours</t>
  </si>
  <si>
    <t>rarement</t>
  </si>
  <si>
    <t>parfois</t>
  </si>
  <si>
    <t>souvent</t>
  </si>
  <si>
    <t>toujours</t>
  </si>
  <si>
    <t>jamais</t>
  </si>
  <si>
    <t>Echelle de Likert: variable ordinale</t>
  </si>
  <si>
    <t>Pour les  variables quantitatives: Calculer la moyenne, la variance, l'écart-type,….</t>
  </si>
  <si>
    <t>Presque Toujours</t>
  </si>
  <si>
    <t>K = nbre de questions</t>
  </si>
  <si>
    <t>Variance par question</t>
  </si>
  <si>
    <t>Somme scores par Participant</t>
  </si>
  <si>
    <t>Alpha de Cronbach</t>
  </si>
  <si>
    <t>Attention, ajuster la variance aux cellules non égales à 0</t>
  </si>
  <si>
    <t>Ici le test est fait sur les 10 premiers participants</t>
  </si>
  <si>
    <t>α de Cronbach</t>
  </si>
  <si>
    <t>Somme des variances</t>
  </si>
  <si>
    <t>Variance des sommes</t>
  </si>
  <si>
    <t>Pour ce test, les valeurs ont été ajustées en fonction de la valence positive ou négative de l'émotion</t>
  </si>
  <si>
    <r>
      <t xml:space="preserve">Une valeur </t>
    </r>
    <r>
      <rPr>
        <b/>
        <sz val="16"/>
        <color theme="1"/>
        <rFont val="aptos narrow"/>
        <family val="2"/>
      </rPr>
      <t>α de 0.75 est considérée comme traduisant une bonne cohérence interne</t>
    </r>
  </si>
  <si>
    <t>Pas du tout à l’aise, plutôt pas à l’aise, plutôt à l’aise, tout à fait à l’aise</t>
  </si>
  <si>
    <t>Perceptions sur ses compétences de thérapeute en PM  : Selon le profil de compétences du Master</t>
  </si>
  <si>
    <t>Très difficile, difficile, ni facile ni difficile, facile, très facile</t>
  </si>
  <si>
    <t xml:space="preserve">Pour ce test, le score changement de profession a été inversé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</si>
</sst>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36" x14ac:knownFonts="1">
    <font>
      <sz val="12"/>
      <color theme="1"/>
      <name val="aptos narrow"/>
      <scheme val="minor"/>
    </font>
    <font>
      <sz val="12"/>
      <color theme="1"/>
      <name val="Aptos Narrow"/>
    </font>
    <font>
      <sz val="12"/>
      <name val="Aptos Narrow"/>
    </font>
    <font>
      <sz val="12"/>
      <color rgb="FFFF9900"/>
      <name val="Aptos Narrow"/>
    </font>
    <font>
      <b/>
      <sz val="12"/>
      <color theme="1"/>
      <name val="aptos narrow"/>
      <scheme val="minor"/>
    </font>
    <font>
      <sz val="12"/>
      <name val="aptos narrow"/>
      <scheme val="minor"/>
    </font>
    <font>
      <sz val="12"/>
      <color rgb="FF000000"/>
      <name val="aptos narrow"/>
      <scheme val="minor"/>
    </font>
    <font>
      <sz val="12"/>
      <color rgb="FF202124"/>
      <name val="aptos narrow"/>
      <scheme val="minor"/>
    </font>
    <font>
      <sz val="12"/>
      <color rgb="FFFF9900"/>
      <name val="aptos narrow"/>
      <scheme val="minor"/>
    </font>
    <font>
      <sz val="12"/>
      <color rgb="FFFF0000"/>
      <name val="aptos narrow"/>
      <scheme val="minor"/>
    </font>
    <font>
      <b/>
      <sz val="14"/>
      <color theme="1"/>
      <name val="Aptos Narrow"/>
    </font>
    <font>
      <b/>
      <sz val="14"/>
      <name val="Aptos Narrow"/>
    </font>
    <font>
      <sz val="12"/>
      <color theme="1"/>
      <name val="aptos narrow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6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8"/>
      <color rgb="FF000000"/>
      <name val="Arial"/>
      <family val="2"/>
    </font>
    <font>
      <sz val="11"/>
      <color rgb="FF0000FF"/>
      <name val="aptos narrow"/>
      <family val="2"/>
      <scheme val="minor"/>
    </font>
    <font>
      <sz val="11"/>
      <color theme="1"/>
      <name val="Calibri"/>
      <family val="2"/>
    </font>
    <font>
      <u/>
      <sz val="11"/>
      <color theme="10"/>
      <name val="aptos narrow"/>
      <family val="2"/>
      <scheme val="minor"/>
    </font>
    <font>
      <sz val="11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sz val="12"/>
      <name val="aptos narrow"/>
      <family val="2"/>
      <scheme val="minor"/>
    </font>
    <font>
      <sz val="12"/>
      <color rgb="FF000000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b/>
      <sz val="16"/>
      <color theme="1"/>
      <name val="aptos narrow"/>
      <family val="2"/>
    </font>
    <font>
      <b/>
      <sz val="12"/>
      <color theme="1"/>
      <name val="aptos narrow"/>
      <family val="2"/>
    </font>
  </fonts>
  <fills count="4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6C9EB"/>
        <bgColor rgb="FFA6C9EB"/>
      </patternFill>
    </fill>
    <fill>
      <patternFill patternType="solid">
        <fgColor rgb="FFA6C9EC"/>
        <bgColor rgb="FFA6C9EC"/>
      </patternFill>
    </fill>
    <fill>
      <patternFill patternType="solid">
        <fgColor rgb="FFDCE9F8"/>
        <bgColor rgb="FFDCE9F8"/>
      </patternFill>
    </fill>
    <fill>
      <patternFill patternType="solid">
        <fgColor rgb="FFDBE9F7"/>
        <bgColor rgb="FFDBE9F7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1CEEE"/>
        <bgColor rgb="FFF1CEEE"/>
      </patternFill>
    </fill>
    <fill>
      <patternFill patternType="solid">
        <fgColor rgb="FFA6C9EC"/>
        <bgColor indexed="64"/>
      </patternFill>
    </fill>
    <fill>
      <patternFill patternType="solid">
        <fgColor rgb="FF37CBFF"/>
        <bgColor indexed="64"/>
      </patternFill>
    </fill>
    <fill>
      <patternFill patternType="solid">
        <fgColor rgb="FFEBFA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9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8B8B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E5F5FB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DDDDDD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28" fillId="0" borderId="23" applyNumberFormat="0" applyFill="0" applyBorder="0" applyAlignment="0" applyProtection="0"/>
  </cellStyleXfs>
  <cellXfs count="3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10" borderId="17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9" borderId="17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1" xfId="0" applyFont="1" applyBorder="1"/>
    <xf numFmtId="0" fontId="2" fillId="0" borderId="2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2" xfId="0" applyFont="1" applyBorder="1"/>
    <xf numFmtId="0" fontId="0" fillId="5" borderId="5" xfId="0" applyFill="1" applyBorder="1" applyAlignment="1">
      <alignment horizontal="center" vertical="center" wrapText="1"/>
    </xf>
    <xf numFmtId="0" fontId="5" fillId="0" borderId="11" xfId="0" applyFont="1" applyBorder="1"/>
    <xf numFmtId="0" fontId="0" fillId="6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5" fillId="0" borderId="12" xfId="0" applyFont="1" applyBorder="1"/>
    <xf numFmtId="0" fontId="0" fillId="9" borderId="0" xfId="0" applyFill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10" fillId="4" borderId="20" xfId="0" applyFont="1" applyFill="1" applyBorder="1" applyAlignment="1">
      <alignment horizontal="left" vertical="center"/>
    </xf>
    <xf numFmtId="0" fontId="11" fillId="0" borderId="21" xfId="0" applyFont="1" applyBorder="1"/>
    <xf numFmtId="0" fontId="11" fillId="0" borderId="8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13" xfId="0" applyFont="1" applyBorder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11" borderId="21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3" borderId="7" xfId="0" applyFill="1" applyBorder="1" applyAlignment="1">
      <alignment horizontal="center" vertical="center" wrapText="1"/>
    </xf>
    <xf numFmtId="0" fontId="5" fillId="0" borderId="13" xfId="0" applyFont="1" applyBorder="1"/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5" borderId="7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5" fillId="0" borderId="24" xfId="0" applyFont="1" applyBorder="1"/>
    <xf numFmtId="0" fontId="0" fillId="5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10" xfId="0" applyFont="1" applyBorder="1"/>
    <xf numFmtId="0" fontId="0" fillId="4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4" fillId="0" borderId="0" xfId="0" applyFont="1"/>
    <xf numFmtId="0" fontId="15" fillId="2" borderId="1" xfId="0" applyFont="1" applyFill="1" applyBorder="1" applyAlignment="1">
      <alignment horizontal="center" vertical="center"/>
    </xf>
    <xf numFmtId="0" fontId="16" fillId="0" borderId="2" xfId="0" applyFont="1" applyBorder="1"/>
    <xf numFmtId="0" fontId="16" fillId="0" borderId="3" xfId="0" applyFont="1" applyBorder="1"/>
    <xf numFmtId="0" fontId="13" fillId="12" borderId="26" xfId="0" applyFont="1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2" borderId="28" xfId="0" applyFill="1" applyBorder="1" applyAlignment="1">
      <alignment horizontal="left" vertical="center"/>
    </xf>
    <xf numFmtId="0" fontId="0" fillId="13" borderId="29" xfId="0" applyFill="1" applyBorder="1"/>
    <xf numFmtId="0" fontId="0" fillId="13" borderId="30" xfId="0" applyFill="1" applyBorder="1"/>
    <xf numFmtId="0" fontId="13" fillId="13" borderId="30" xfId="0" applyFont="1" applyFill="1" applyBorder="1"/>
    <xf numFmtId="0" fontId="0" fillId="13" borderId="31" xfId="0" applyFill="1" applyBorder="1"/>
    <xf numFmtId="0" fontId="13" fillId="13" borderId="25" xfId="0" applyFont="1" applyFill="1" applyBorder="1"/>
    <xf numFmtId="0" fontId="0" fillId="13" borderId="0" xfId="0" applyFill="1"/>
    <xf numFmtId="0" fontId="13" fillId="13" borderId="0" xfId="0" applyFont="1" applyFill="1"/>
    <xf numFmtId="0" fontId="0" fillId="13" borderId="24" xfId="0" applyFill="1" applyBorder="1"/>
    <xf numFmtId="0" fontId="0" fillId="13" borderId="25" xfId="0" applyFill="1" applyBorder="1"/>
    <xf numFmtId="0" fontId="17" fillId="13" borderId="0" xfId="0" applyFont="1" applyFill="1" applyAlignment="1">
      <alignment wrapText="1"/>
    </xf>
    <xf numFmtId="2" fontId="0" fillId="13" borderId="0" xfId="0" applyNumberFormat="1" applyFill="1"/>
    <xf numFmtId="0" fontId="18" fillId="13" borderId="0" xfId="0" applyFont="1" applyFill="1" applyAlignment="1">
      <alignment horizontal="center" vertical="center" textRotation="90" wrapText="1"/>
    </xf>
    <xf numFmtId="1" fontId="0" fillId="13" borderId="0" xfId="0" applyNumberFormat="1" applyFill="1"/>
    <xf numFmtId="0" fontId="13" fillId="13" borderId="0" xfId="0" applyFont="1" applyFill="1" applyAlignment="1">
      <alignment vertical="center" textRotation="90" wrapText="1"/>
    </xf>
    <xf numFmtId="0" fontId="0" fillId="14" borderId="25" xfId="0" applyFill="1" applyBorder="1"/>
    <xf numFmtId="0" fontId="0" fillId="14" borderId="0" xfId="0" applyFill="1"/>
    <xf numFmtId="1" fontId="0" fillId="0" borderId="0" xfId="0" applyNumberFormat="1"/>
    <xf numFmtId="0" fontId="19" fillId="15" borderId="25" xfId="0" applyFont="1" applyFill="1" applyBorder="1" applyAlignment="1">
      <alignment horizontal="left" vertical="center" wrapText="1"/>
    </xf>
    <xf numFmtId="0" fontId="19" fillId="15" borderId="0" xfId="0" applyFont="1" applyFill="1" applyAlignment="1">
      <alignment horizontal="left" vertical="center" wrapText="1"/>
    </xf>
    <xf numFmtId="0" fontId="19" fillId="13" borderId="25" xfId="0" applyFont="1" applyFill="1" applyBorder="1" applyAlignment="1">
      <alignment wrapText="1"/>
    </xf>
    <xf numFmtId="0" fontId="19" fillId="13" borderId="0" xfId="0" applyFont="1" applyFill="1" applyAlignment="1">
      <alignment wrapText="1"/>
    </xf>
    <xf numFmtId="0" fontId="0" fillId="13" borderId="32" xfId="0" applyFill="1" applyBorder="1"/>
    <xf numFmtId="0" fontId="0" fillId="13" borderId="33" xfId="0" applyFill="1" applyBorder="1"/>
    <xf numFmtId="0" fontId="13" fillId="13" borderId="33" xfId="0" applyFont="1" applyFill="1" applyBorder="1"/>
    <xf numFmtId="0" fontId="0" fillId="13" borderId="34" xfId="0" applyFill="1" applyBorder="1"/>
    <xf numFmtId="0" fontId="13" fillId="16" borderId="26" xfId="0" applyFont="1" applyFill="1" applyBorder="1" applyAlignment="1">
      <alignment horizontal="left" vertical="center"/>
    </xf>
    <xf numFmtId="0" fontId="0" fillId="16" borderId="27" xfId="0" applyFill="1" applyBorder="1" applyAlignment="1">
      <alignment horizontal="left" vertical="center"/>
    </xf>
    <xf numFmtId="0" fontId="0" fillId="16" borderId="28" xfId="0" applyFill="1" applyBorder="1" applyAlignment="1">
      <alignment horizontal="left" vertical="center"/>
    </xf>
    <xf numFmtId="0" fontId="0" fillId="17" borderId="29" xfId="0" applyFill="1" applyBorder="1"/>
    <xf numFmtId="0" fontId="0" fillId="17" borderId="30" xfId="0" applyFill="1" applyBorder="1"/>
    <xf numFmtId="0" fontId="13" fillId="17" borderId="30" xfId="0" applyFont="1" applyFill="1" applyBorder="1"/>
    <xf numFmtId="0" fontId="0" fillId="17" borderId="31" xfId="0" applyFill="1" applyBorder="1"/>
    <xf numFmtId="0" fontId="13" fillId="17" borderId="25" xfId="0" applyFont="1" applyFill="1" applyBorder="1"/>
    <xf numFmtId="0" fontId="0" fillId="17" borderId="0" xfId="0" applyFill="1"/>
    <xf numFmtId="0" fontId="13" fillId="17" borderId="0" xfId="0" applyFont="1" applyFill="1"/>
    <xf numFmtId="0" fontId="0" fillId="17" borderId="24" xfId="0" applyFill="1" applyBorder="1"/>
    <xf numFmtId="0" fontId="0" fillId="17" borderId="25" xfId="0" applyFill="1" applyBorder="1"/>
    <xf numFmtId="0" fontId="17" fillId="17" borderId="0" xfId="0" applyFont="1" applyFill="1" applyAlignment="1">
      <alignment wrapText="1"/>
    </xf>
    <xf numFmtId="2" fontId="0" fillId="17" borderId="0" xfId="0" applyNumberFormat="1" applyFill="1"/>
    <xf numFmtId="0" fontId="18" fillId="17" borderId="0" xfId="0" applyFont="1" applyFill="1" applyAlignment="1">
      <alignment horizontal="center" vertical="center" textRotation="90" wrapText="1"/>
    </xf>
    <xf numFmtId="0" fontId="0" fillId="17" borderId="0" xfId="0" applyFill="1" applyAlignment="1">
      <alignment horizontal="right"/>
    </xf>
    <xf numFmtId="0" fontId="13" fillId="17" borderId="0" xfId="0" applyFont="1" applyFill="1" applyAlignment="1">
      <alignment vertical="center" textRotation="90" wrapText="1"/>
    </xf>
    <xf numFmtId="0" fontId="0" fillId="17" borderId="32" xfId="0" applyFill="1" applyBorder="1"/>
    <xf numFmtId="0" fontId="0" fillId="17" borderId="33" xfId="0" applyFill="1" applyBorder="1"/>
    <xf numFmtId="0" fontId="13" fillId="17" borderId="33" xfId="0" applyFont="1" applyFill="1" applyBorder="1"/>
    <xf numFmtId="0" fontId="0" fillId="17" borderId="34" xfId="0" applyFill="1" applyBorder="1"/>
    <xf numFmtId="0" fontId="13" fillId="19" borderId="26" xfId="0" applyFont="1" applyFill="1" applyBorder="1" applyAlignment="1">
      <alignment horizontal="left" vertical="center"/>
    </xf>
    <xf numFmtId="0" fontId="13" fillId="19" borderId="27" xfId="0" applyFont="1" applyFill="1" applyBorder="1" applyAlignment="1">
      <alignment horizontal="left" vertical="center"/>
    </xf>
    <xf numFmtId="0" fontId="13" fillId="19" borderId="28" xfId="0" applyFont="1" applyFill="1" applyBorder="1" applyAlignment="1">
      <alignment horizontal="left" vertical="center"/>
    </xf>
    <xf numFmtId="0" fontId="0" fillId="20" borderId="0" xfId="0" applyFill="1"/>
    <xf numFmtId="0" fontId="13" fillId="20" borderId="0" xfId="0" applyFont="1" applyFill="1"/>
    <xf numFmtId="0" fontId="0" fillId="20" borderId="24" xfId="0" applyFill="1" applyBorder="1"/>
    <xf numFmtId="0" fontId="13" fillId="20" borderId="25" xfId="0" applyFont="1" applyFill="1" applyBorder="1"/>
    <xf numFmtId="0" fontId="0" fillId="20" borderId="25" xfId="0" applyFill="1" applyBorder="1"/>
    <xf numFmtId="0" fontId="17" fillId="20" borderId="0" xfId="0" applyFont="1" applyFill="1" applyAlignment="1">
      <alignment wrapText="1"/>
    </xf>
    <xf numFmtId="2" fontId="0" fillId="20" borderId="0" xfId="0" applyNumberFormat="1" applyFill="1"/>
    <xf numFmtId="0" fontId="18" fillId="20" borderId="0" xfId="0" applyFont="1" applyFill="1" applyAlignment="1">
      <alignment horizontal="center" vertical="center" textRotation="90" wrapText="1"/>
    </xf>
    <xf numFmtId="2" fontId="0" fillId="20" borderId="0" xfId="0" applyNumberFormat="1" applyFill="1" applyAlignment="1">
      <alignment horizontal="center"/>
    </xf>
    <xf numFmtId="0" fontId="18" fillId="20" borderId="0" xfId="0" applyFont="1" applyFill="1" applyAlignment="1">
      <alignment vertical="center" textRotation="90" wrapText="1"/>
    </xf>
    <xf numFmtId="0" fontId="13" fillId="20" borderId="0" xfId="0" applyFont="1" applyFill="1" applyAlignment="1">
      <alignment vertical="center" textRotation="90" wrapText="1"/>
    </xf>
    <xf numFmtId="0" fontId="0" fillId="20" borderId="32" xfId="0" applyFill="1" applyBorder="1"/>
    <xf numFmtId="0" fontId="0" fillId="20" borderId="33" xfId="0" applyFill="1" applyBorder="1"/>
    <xf numFmtId="0" fontId="13" fillId="20" borderId="33" xfId="0" applyFont="1" applyFill="1" applyBorder="1"/>
    <xf numFmtId="0" fontId="0" fillId="20" borderId="34" xfId="0" applyFill="1" applyBorder="1"/>
    <xf numFmtId="0" fontId="13" fillId="18" borderId="26" xfId="0" applyFont="1" applyFill="1" applyBorder="1" applyAlignment="1">
      <alignment horizontal="left" vertical="center"/>
    </xf>
    <xf numFmtId="0" fontId="0" fillId="18" borderId="27" xfId="0" applyFill="1" applyBorder="1" applyAlignment="1">
      <alignment horizontal="left" vertical="center"/>
    </xf>
    <xf numFmtId="0" fontId="0" fillId="18" borderId="28" xfId="0" applyFill="1" applyBorder="1" applyAlignment="1">
      <alignment horizontal="left" vertical="center"/>
    </xf>
    <xf numFmtId="0" fontId="0" fillId="21" borderId="29" xfId="0" applyFill="1" applyBorder="1"/>
    <xf numFmtId="0" fontId="0" fillId="21" borderId="30" xfId="0" applyFill="1" applyBorder="1"/>
    <xf numFmtId="0" fontId="13" fillId="21" borderId="30" xfId="0" applyFont="1" applyFill="1" applyBorder="1"/>
    <xf numFmtId="0" fontId="0" fillId="21" borderId="31" xfId="0" applyFill="1" applyBorder="1"/>
    <xf numFmtId="0" fontId="13" fillId="21" borderId="25" xfId="0" applyFont="1" applyFill="1" applyBorder="1"/>
    <xf numFmtId="0" fontId="0" fillId="21" borderId="0" xfId="0" applyFill="1"/>
    <xf numFmtId="0" fontId="13" fillId="21" borderId="0" xfId="0" applyFont="1" applyFill="1"/>
    <xf numFmtId="0" fontId="0" fillId="21" borderId="24" xfId="0" applyFill="1" applyBorder="1"/>
    <xf numFmtId="0" fontId="0" fillId="21" borderId="25" xfId="0" applyFill="1" applyBorder="1"/>
    <xf numFmtId="0" fontId="17" fillId="21" borderId="0" xfId="0" applyFont="1" applyFill="1" applyAlignment="1">
      <alignment wrapText="1"/>
    </xf>
    <xf numFmtId="2" fontId="0" fillId="21" borderId="0" xfId="0" applyNumberFormat="1" applyFill="1"/>
    <xf numFmtId="0" fontId="18" fillId="21" borderId="0" xfId="0" applyFont="1" applyFill="1" applyAlignment="1">
      <alignment horizontal="center" vertical="center" textRotation="90" wrapText="1"/>
    </xf>
    <xf numFmtId="0" fontId="0" fillId="21" borderId="0" xfId="0" applyFill="1" applyAlignment="1">
      <alignment horizontal="right"/>
    </xf>
    <xf numFmtId="0" fontId="13" fillId="21" borderId="0" xfId="0" applyFont="1" applyFill="1" applyAlignment="1">
      <alignment vertical="center" textRotation="90" wrapText="1"/>
    </xf>
    <xf numFmtId="0" fontId="19" fillId="21" borderId="25" xfId="0" applyFont="1" applyFill="1" applyBorder="1" applyAlignment="1">
      <alignment horizontal="left" vertical="center" wrapText="1"/>
    </xf>
    <xf numFmtId="0" fontId="19" fillId="21" borderId="0" xfId="0" applyFont="1" applyFill="1" applyAlignment="1">
      <alignment horizontal="left" vertical="center" wrapText="1"/>
    </xf>
    <xf numFmtId="0" fontId="0" fillId="21" borderId="32" xfId="0" applyFill="1" applyBorder="1"/>
    <xf numFmtId="0" fontId="0" fillId="21" borderId="33" xfId="0" applyFill="1" applyBorder="1"/>
    <xf numFmtId="0" fontId="13" fillId="21" borderId="33" xfId="0" applyFont="1" applyFill="1" applyBorder="1"/>
    <xf numFmtId="0" fontId="0" fillId="21" borderId="34" xfId="0" applyFill="1" applyBorder="1"/>
    <xf numFmtId="0" fontId="20" fillId="0" borderId="0" xfId="0" applyFont="1"/>
    <xf numFmtId="0" fontId="21" fillId="22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2" fillId="27" borderId="36" xfId="0" applyFont="1" applyFill="1" applyBorder="1" applyAlignment="1">
      <alignment vertical="center"/>
    </xf>
    <xf numFmtId="0" fontId="0" fillId="27" borderId="37" xfId="0" applyFill="1" applyBorder="1"/>
    <xf numFmtId="0" fontId="0" fillId="27" borderId="38" xfId="0" applyFill="1" applyBorder="1"/>
    <xf numFmtId="0" fontId="13" fillId="23" borderId="39" xfId="0" applyFont="1" applyFill="1" applyBorder="1" applyAlignment="1">
      <alignment horizontal="right" vertical="center"/>
    </xf>
    <xf numFmtId="0" fontId="13" fillId="23" borderId="40" xfId="0" applyFont="1" applyFill="1" applyBorder="1" applyAlignment="1">
      <alignment vertical="center"/>
    </xf>
    <xf numFmtId="0" fontId="0" fillId="23" borderId="41" xfId="0" applyFill="1" applyBorder="1" applyAlignment="1">
      <alignment vertical="center"/>
    </xf>
    <xf numFmtId="0" fontId="0" fillId="23" borderId="42" xfId="0" applyFill="1" applyBorder="1" applyAlignment="1">
      <alignment vertical="center"/>
    </xf>
    <xf numFmtId="0" fontId="0" fillId="0" borderId="0" xfId="0" applyAlignment="1">
      <alignment vertical="center"/>
    </xf>
    <xf numFmtId="0" fontId="13" fillId="23" borderId="43" xfId="0" applyFont="1" applyFill="1" applyBorder="1" applyAlignment="1">
      <alignment horizontal="right"/>
    </xf>
    <xf numFmtId="0" fontId="0" fillId="28" borderId="44" xfId="0" applyFill="1" applyBorder="1"/>
    <xf numFmtId="0" fontId="0" fillId="28" borderId="45" xfId="0" applyFill="1" applyBorder="1"/>
    <xf numFmtId="0" fontId="0" fillId="28" borderId="46" xfId="0" applyFill="1" applyBorder="1"/>
    <xf numFmtId="0" fontId="13" fillId="23" borderId="43" xfId="0" applyFont="1" applyFill="1" applyBorder="1"/>
    <xf numFmtId="0" fontId="0" fillId="28" borderId="32" xfId="0" applyFill="1" applyBorder="1"/>
    <xf numFmtId="0" fontId="0" fillId="28" borderId="33" xfId="0" applyFill="1" applyBorder="1"/>
    <xf numFmtId="0" fontId="0" fillId="28" borderId="47" xfId="0" applyFill="1" applyBorder="1"/>
    <xf numFmtId="0" fontId="13" fillId="23" borderId="48" xfId="0" applyFont="1" applyFill="1" applyBorder="1" applyAlignment="1">
      <alignment horizontal="right"/>
    </xf>
    <xf numFmtId="0" fontId="0" fillId="28" borderId="0" xfId="0" applyFill="1"/>
    <xf numFmtId="0" fontId="0" fillId="28" borderId="49" xfId="0" applyFill="1" applyBorder="1"/>
    <xf numFmtId="0" fontId="0" fillId="28" borderId="25" xfId="0" applyFill="1" applyBorder="1"/>
    <xf numFmtId="0" fontId="13" fillId="23" borderId="50" xfId="0" applyFont="1" applyFill="1" applyBorder="1" applyAlignment="1">
      <alignment horizontal="right"/>
    </xf>
    <xf numFmtId="0" fontId="0" fillId="28" borderId="51" xfId="0" applyFill="1" applyBorder="1"/>
    <xf numFmtId="0" fontId="0" fillId="28" borderId="52" xfId="0" applyFill="1" applyBorder="1"/>
    <xf numFmtId="0" fontId="0" fillId="29" borderId="0" xfId="0" applyFill="1"/>
    <xf numFmtId="0" fontId="0" fillId="0" borderId="33" xfId="0" applyBorder="1"/>
    <xf numFmtId="0" fontId="0" fillId="31" borderId="0" xfId="0" applyFill="1"/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/>
    <xf numFmtId="0" fontId="25" fillId="30" borderId="0" xfId="0" applyFont="1" applyFill="1" applyAlignment="1">
      <alignment horizontal="left" vertical="center" wrapText="1"/>
    </xf>
    <xf numFmtId="0" fontId="13" fillId="33" borderId="0" xfId="0" applyFont="1" applyFill="1"/>
    <xf numFmtId="0" fontId="0" fillId="33" borderId="0" xfId="0" applyFill="1"/>
    <xf numFmtId="0" fontId="0" fillId="34" borderId="0" xfId="0" applyFill="1"/>
    <xf numFmtId="0" fontId="0" fillId="24" borderId="0" xfId="0" applyFill="1" applyAlignment="1">
      <alignment horizontal="left" vertical="top" wrapText="1"/>
    </xf>
    <xf numFmtId="0" fontId="0" fillId="35" borderId="0" xfId="0" applyFill="1" applyAlignment="1">
      <alignment horizontal="right"/>
    </xf>
    <xf numFmtId="0" fontId="0" fillId="35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16" borderId="0" xfId="0" applyFill="1" applyAlignment="1">
      <alignment horizontal="center"/>
    </xf>
    <xf numFmtId="0" fontId="0" fillId="36" borderId="35" xfId="0" applyFill="1" applyBorder="1" applyAlignment="1">
      <alignment horizontal="center" vertical="center"/>
    </xf>
    <xf numFmtId="0" fontId="0" fillId="16" borderId="35" xfId="0" applyFill="1" applyBorder="1" applyAlignment="1">
      <alignment horizontal="center" vertical="center" wrapText="1"/>
    </xf>
    <xf numFmtId="0" fontId="0" fillId="16" borderId="35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21" borderId="55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0" fillId="0" borderId="24" xfId="0" applyBorder="1"/>
    <xf numFmtId="0" fontId="0" fillId="0" borderId="32" xfId="0" applyBorder="1"/>
    <xf numFmtId="0" fontId="0" fillId="0" borderId="34" xfId="0" applyBorder="1"/>
    <xf numFmtId="0" fontId="0" fillId="21" borderId="53" xfId="0" applyFill="1" applyBorder="1"/>
    <xf numFmtId="0" fontId="26" fillId="0" borderId="0" xfId="0" applyFont="1"/>
    <xf numFmtId="0" fontId="27" fillId="0" borderId="25" xfId="0" applyFont="1" applyBorder="1"/>
    <xf numFmtId="165" fontId="0" fillId="0" borderId="0" xfId="0" applyNumberFormat="1"/>
    <xf numFmtId="0" fontId="23" fillId="0" borderId="0" xfId="0" applyFont="1"/>
    <xf numFmtId="0" fontId="15" fillId="0" borderId="0" xfId="0" applyFont="1"/>
    <xf numFmtId="0" fontId="28" fillId="0" borderId="23" xfId="2"/>
    <xf numFmtId="0" fontId="0" fillId="21" borderId="0" xfId="0" applyFill="1" applyAlignment="1">
      <alignment horizontal="center"/>
    </xf>
    <xf numFmtId="0" fontId="29" fillId="0" borderId="0" xfId="0" applyFont="1"/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0" fillId="21" borderId="0" xfId="0" applyFont="1" applyFill="1" applyAlignment="1">
      <alignment horizontal="center"/>
    </xf>
    <xf numFmtId="0" fontId="0" fillId="21" borderId="0" xfId="0" applyFill="1" applyAlignment="1">
      <alignment horizontal="left" wrapText="1"/>
    </xf>
    <xf numFmtId="0" fontId="20" fillId="32" borderId="0" xfId="0" applyFont="1" applyFill="1" applyAlignment="1">
      <alignment horizontal="left" vertical="center" wrapText="1"/>
    </xf>
    <xf numFmtId="0" fontId="15" fillId="26" borderId="0" xfId="0" applyFont="1" applyFill="1" applyAlignment="1">
      <alignment horizontal="left"/>
    </xf>
    <xf numFmtId="0" fontId="15" fillId="26" borderId="0" xfId="0" applyFont="1" applyFill="1"/>
    <xf numFmtId="0" fontId="24" fillId="0" borderId="0" xfId="0" applyFont="1"/>
    <xf numFmtId="0" fontId="0" fillId="41" borderId="35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/>
    </xf>
    <xf numFmtId="0" fontId="0" fillId="41" borderId="35" xfId="0" applyFill="1" applyBorder="1" applyAlignment="1">
      <alignment horizontal="center" vertical="center"/>
    </xf>
    <xf numFmtId="0" fontId="0" fillId="42" borderId="35" xfId="0" applyFill="1" applyBorder="1" applyAlignment="1">
      <alignment horizontal="center" vertical="center" wrapText="1"/>
    </xf>
    <xf numFmtId="0" fontId="0" fillId="42" borderId="35" xfId="0" applyFill="1" applyBorder="1" applyAlignment="1">
      <alignment horizontal="center" vertical="center"/>
    </xf>
    <xf numFmtId="0" fontId="0" fillId="26" borderId="54" xfId="0" applyFill="1" applyBorder="1" applyAlignment="1">
      <alignment horizontal="center"/>
    </xf>
    <xf numFmtId="0" fontId="0" fillId="26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30" fillId="0" borderId="0" xfId="0" applyFont="1"/>
    <xf numFmtId="0" fontId="20" fillId="0" borderId="0" xfId="0" applyFont="1" applyAlignment="1">
      <alignment horizontal="center" vertical="center"/>
    </xf>
    <xf numFmtId="0" fontId="29" fillId="39" borderId="0" xfId="0" applyFont="1" applyFill="1"/>
    <xf numFmtId="0" fontId="4" fillId="39" borderId="0" xfId="0" applyFont="1" applyFill="1" applyAlignment="1">
      <alignment horizontal="center" vertical="center" wrapText="1"/>
    </xf>
    <xf numFmtId="0" fontId="29" fillId="40" borderId="0" xfId="0" applyFont="1" applyFill="1"/>
    <xf numFmtId="0" fontId="4" fillId="40" borderId="0" xfId="0" applyFont="1" applyFill="1" applyAlignment="1">
      <alignment horizontal="center" vertical="center" wrapText="1"/>
    </xf>
    <xf numFmtId="0" fontId="29" fillId="21" borderId="0" xfId="0" applyFont="1" applyFill="1"/>
    <xf numFmtId="0" fontId="4" fillId="21" borderId="0" xfId="0" applyFont="1" applyFill="1" applyAlignment="1">
      <alignment horizontal="center" vertical="center" wrapText="1"/>
    </xf>
    <xf numFmtId="0" fontId="0" fillId="5" borderId="5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49" fontId="0" fillId="0" borderId="0" xfId="0" applyNumberFormat="1"/>
    <xf numFmtId="49" fontId="5" fillId="0" borderId="11" xfId="0" applyNumberFormat="1" applyFont="1" applyBorder="1" applyAlignment="1"/>
    <xf numFmtId="49" fontId="31" fillId="0" borderId="11" xfId="0" applyNumberFormat="1" applyFont="1" applyBorder="1" applyAlignment="1"/>
    <xf numFmtId="49" fontId="29" fillId="0" borderId="0" xfId="0" applyNumberFormat="1" applyFont="1"/>
    <xf numFmtId="49" fontId="20" fillId="0" borderId="0" xfId="0" applyNumberFormat="1" applyFont="1"/>
    <xf numFmtId="9" fontId="0" fillId="0" borderId="0" xfId="1" applyFont="1" applyAlignment="1">
      <alignment horizontal="left"/>
    </xf>
    <xf numFmtId="0" fontId="32" fillId="0" borderId="0" xfId="0" applyFont="1" applyAlignment="1">
      <alignment horizontal="center"/>
    </xf>
    <xf numFmtId="0" fontId="6" fillId="43" borderId="0" xfId="0" applyFont="1" applyFill="1" applyAlignment="1">
      <alignment horizontal="center"/>
    </xf>
    <xf numFmtId="0" fontId="33" fillId="0" borderId="0" xfId="0" applyFont="1"/>
    <xf numFmtId="0" fontId="5" fillId="0" borderId="23" xfId="0" applyFont="1" applyBorder="1"/>
    <xf numFmtId="0" fontId="31" fillId="21" borderId="23" xfId="0" applyFont="1" applyFill="1" applyBorder="1"/>
    <xf numFmtId="0" fontId="5" fillId="21" borderId="23" xfId="0" applyFont="1" applyFill="1" applyBorder="1"/>
    <xf numFmtId="0" fontId="15" fillId="0" borderId="0" xfId="0" applyFont="1" applyAlignment="1">
      <alignment wrapText="1"/>
    </xf>
    <xf numFmtId="0" fontId="15" fillId="22" borderId="0" xfId="0" applyFont="1" applyFill="1" applyAlignment="1">
      <alignment horizontal="left" wrapText="1"/>
    </xf>
    <xf numFmtId="0" fontId="35" fillId="22" borderId="0" xfId="0" applyFont="1" applyFill="1"/>
    <xf numFmtId="0" fontId="24" fillId="22" borderId="0" xfId="0" applyFont="1" applyFill="1"/>
    <xf numFmtId="0" fontId="0" fillId="22" borderId="0" xfId="0" applyFill="1" applyAlignment="1">
      <alignment horizontal="left"/>
    </xf>
    <xf numFmtId="0" fontId="20" fillId="24" borderId="0" xfId="0" applyFont="1" applyFill="1"/>
    <xf numFmtId="0" fontId="0" fillId="24" borderId="0" xfId="0" applyFill="1"/>
    <xf numFmtId="0" fontId="35" fillId="25" borderId="0" xfId="0" applyFont="1" applyFill="1"/>
    <xf numFmtId="0" fontId="24" fillId="25" borderId="0" xfId="0" applyFont="1" applyFill="1"/>
    <xf numFmtId="0" fontId="0" fillId="25" borderId="0" xfId="0" applyFill="1" applyAlignment="1">
      <alignment horizontal="left"/>
    </xf>
    <xf numFmtId="0" fontId="29" fillId="44" borderId="0" xfId="0" applyFont="1" applyFill="1"/>
    <xf numFmtId="0" fontId="4" fillId="44" borderId="0" xfId="0" applyFont="1" applyFill="1" applyAlignment="1">
      <alignment horizontal="center" vertical="center" wrapText="1"/>
    </xf>
    <xf numFmtId="0" fontId="20" fillId="44" borderId="0" xfId="0" applyFont="1" applyFill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45" borderId="0" xfId="0" applyFill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  <color rgb="FFDDDDDD"/>
      <color rgb="FFFFCCFF"/>
      <color rgb="FFB9FFB9"/>
      <color rgb="FFE5F5FB"/>
      <color rgb="FFFF66FF"/>
      <color rgb="FFFFDF79"/>
      <color rgb="FFDDDDFF"/>
      <color rgb="FFA6C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Répartition</a:t>
            </a:r>
            <a:r>
              <a:rPr lang="fr-CH" baseline="0"/>
              <a:t> des participants par âges</a:t>
            </a:r>
            <a:endParaRPr lang="fr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'Analyse Descript - Info général'!$A$13:$A$19</c:f>
              <c:strCache>
                <c:ptCount val="7"/>
                <c:pt idx="0">
                  <c:v>20-24 ans</c:v>
                </c:pt>
                <c:pt idx="1">
                  <c:v>25-30 ans</c:v>
                </c:pt>
                <c:pt idx="2">
                  <c:v>30-34 ans</c:v>
                </c:pt>
                <c:pt idx="3">
                  <c:v>35-39 ans</c:v>
                </c:pt>
                <c:pt idx="4">
                  <c:v>40-44 ans</c:v>
                </c:pt>
                <c:pt idx="5">
                  <c:v>45-49 ans</c:v>
                </c:pt>
                <c:pt idx="6">
                  <c:v>&gt; 50 ans</c:v>
                </c:pt>
              </c:strCache>
            </c:strRef>
          </c:cat>
          <c:val>
            <c:numRef>
              <c:f>'Analyse Descript - Info général'!$B$13:$B$19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8-4103-BF2E-E4D9DA1A2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614303"/>
        <c:axId val="301614719"/>
      </c:barChart>
      <c:catAx>
        <c:axId val="30161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1614719"/>
        <c:crosses val="autoZero"/>
        <c:auto val="1"/>
        <c:lblAlgn val="ctr"/>
        <c:lblOffset val="100"/>
        <c:noMultiLvlLbl val="0"/>
      </c:catAx>
      <c:valAx>
        <c:axId val="301614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1614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u="sng"/>
              <a:t>Type de bachelors précédant la formation Master 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7C8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C56-47AF-B6E9-50C86C7BCB22}"/>
              </c:ext>
            </c:extLst>
          </c:dPt>
          <c:dPt>
            <c:idx val="1"/>
            <c:bubble3D val="0"/>
            <c:explosion val="54"/>
            <c:spPr>
              <a:solidFill>
                <a:srgbClr val="FFB9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C56-47AF-B6E9-50C86C7BCB22}"/>
              </c:ext>
            </c:extLst>
          </c:dPt>
          <c:dPt>
            <c:idx val="2"/>
            <c:bubble3D val="0"/>
            <c:spPr>
              <a:solidFill>
                <a:srgbClr val="9999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C56-47AF-B6E9-50C86C7BCB22}"/>
              </c:ext>
            </c:extLst>
          </c:dPt>
          <c:dPt>
            <c:idx val="3"/>
            <c:bubble3D val="0"/>
            <c:spPr>
              <a:solidFill>
                <a:srgbClr val="66FF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C56-47AF-B6E9-50C86C7BCB22}"/>
              </c:ext>
            </c:extLst>
          </c:dPt>
          <c:dPt>
            <c:idx val="4"/>
            <c:bubble3D val="0"/>
            <c:spPr>
              <a:solidFill>
                <a:srgbClr val="E0FFC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C56-47AF-B6E9-50C86C7BCB22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C56-47AF-B6E9-50C86C7BCB22}"/>
              </c:ext>
            </c:extLst>
          </c:dPt>
          <c:dPt>
            <c:idx val="6"/>
            <c:bubble3D val="0"/>
            <c:spPr>
              <a:solidFill>
                <a:srgbClr val="66FF6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C56-47AF-B6E9-50C86C7BCB22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C56-47AF-B6E9-50C86C7BCB22}"/>
              </c:ext>
            </c:extLst>
          </c:dPt>
          <c:dLbls>
            <c:dLbl>
              <c:idx val="0"/>
              <c:layout>
                <c:manualLayout>
                  <c:x val="-2.1387518038872427E-2"/>
                  <c:y val="-3.9307502874610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56-47AF-B6E9-50C86C7BCB22}"/>
                </c:ext>
              </c:extLst>
            </c:dLbl>
            <c:dLbl>
              <c:idx val="2"/>
              <c:layout>
                <c:manualLayout>
                  <c:x val="5.1202530212510838E-2"/>
                  <c:y val="1.78896632760741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56-47AF-B6E9-50C86C7BCB22}"/>
                </c:ext>
              </c:extLst>
            </c:dLbl>
            <c:dLbl>
              <c:idx val="3"/>
              <c:layout>
                <c:manualLayout>
                  <c:x val="-4.7926262643660247E-2"/>
                  <c:y val="-8.043512118596891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39014512958668"/>
                      <c:h val="0.166462689689593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C56-47AF-B6E9-50C86C7BCB22}"/>
                </c:ext>
              </c:extLst>
            </c:dLbl>
            <c:dLbl>
              <c:idx val="4"/>
              <c:layout>
                <c:manualLayout>
                  <c:x val="-9.1726009243101786E-2"/>
                  <c:y val="2.59763523776382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56-47AF-B6E9-50C86C7BCB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'Analyse Descript - Info général'!$A$84:$A$91</c:f>
              <c:strCache>
                <c:ptCount val="8"/>
                <c:pt idx="0">
                  <c:v>En santé</c:v>
                </c:pt>
                <c:pt idx="1">
                  <c:v>En psychologie</c:v>
                </c:pt>
                <c:pt idx="2">
                  <c:v>En éducation</c:v>
                </c:pt>
                <c:pt idx="3">
                  <c:v>En éducation spécialisée</c:v>
                </c:pt>
                <c:pt idx="4">
                  <c:v>En social</c:v>
                </c:pt>
                <c:pt idx="5">
                  <c:v>En médecine</c:v>
                </c:pt>
                <c:pt idx="6">
                  <c:v>En sport</c:v>
                </c:pt>
                <c:pt idx="7">
                  <c:v>Autre</c:v>
                </c:pt>
              </c:strCache>
            </c:strRef>
          </c:cat>
          <c:val>
            <c:numRef>
              <c:f>'Analyse Descript - Info général'!$B$84:$B$91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C56-47AF-B6E9-50C86C7BC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u="sng"/>
              <a:t>Volées de formation Master PM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AF90-4A1A-9715-575DBFA9D6F5}"/>
              </c:ext>
            </c:extLst>
          </c:dPt>
          <c:dPt>
            <c:idx val="1"/>
            <c:bubble3D val="0"/>
            <c:spPr>
              <a:solidFill>
                <a:srgbClr val="FF66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AF90-4A1A-9715-575DBFA9D6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'Analyse Descript - Info général'!$A$65:$A$67</c:f>
              <c:strCache>
                <c:ptCount val="3"/>
                <c:pt idx="0">
                  <c:v>PM19</c:v>
                </c:pt>
                <c:pt idx="1">
                  <c:v>PM20</c:v>
                </c:pt>
                <c:pt idx="2">
                  <c:v>PM21</c:v>
                </c:pt>
              </c:strCache>
            </c:strRef>
          </c:cat>
          <c:val>
            <c:numRef>
              <c:f>'Analyse Descript - Info général'!$B$65:$B$67</c:f>
              <c:numCache>
                <c:formatCode>General</c:formatCode>
                <c:ptCount val="3"/>
                <c:pt idx="0">
                  <c:v>2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F90-4A1A-9715-575DBFA9D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b="1" u="sng"/>
              <a:t>Répartition des participants</a:t>
            </a:r>
            <a:br>
              <a:rPr lang="fr-CH" b="1" u="sng" baseline="0"/>
            </a:br>
            <a:r>
              <a:rPr lang="fr-CH" b="1" u="sng" baseline="0"/>
              <a:t>en fonction du genre </a:t>
            </a:r>
            <a:endParaRPr lang="fr-CH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FF66FF"/>
            </a:solidFill>
          </c:spPr>
          <c:dPt>
            <c:idx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0B5-496F-BC24-0D9107BE06EE}"/>
              </c:ext>
            </c:extLst>
          </c:dPt>
          <c:dPt>
            <c:idx val="1"/>
            <c:bubble3D val="0"/>
            <c:spPr>
              <a:solidFill>
                <a:srgbClr val="FF66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0B5-496F-BC24-0D9107BE06EE}"/>
              </c:ext>
            </c:extLst>
          </c:dPt>
          <c:dPt>
            <c:idx val="2"/>
            <c:bubble3D val="0"/>
            <c:spPr>
              <a:solidFill>
                <a:srgbClr val="FFDF79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B0B5-496F-BC24-0D9107BE06EE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B5-496F-BC24-0D9107BE06EE}"/>
                </c:ext>
              </c:extLst>
            </c:dLbl>
            <c:dLbl>
              <c:idx val="1"/>
              <c:layout>
                <c:manualLayout>
                  <c:x val="-7.7801316826065479E-4"/>
                  <c:y val="-0.293186535859584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B5-496F-BC24-0D9107BE06EE}"/>
                </c:ext>
              </c:extLst>
            </c:dLbl>
            <c:dLbl>
              <c:idx val="2"/>
              <c:layout>
                <c:manualLayout>
                  <c:x val="3.4214618973561428E-2"/>
                  <c:y val="7.53802321224516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70813893208917"/>
                      <c:h val="5.91653361675903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0B5-496F-BC24-0D9107BE06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'Analyse Descript - Info général'!$A$46:$A$48</c:f>
              <c:strCache>
                <c:ptCount val="3"/>
                <c:pt idx="0">
                  <c:v>M</c:v>
                </c:pt>
                <c:pt idx="1">
                  <c:v>F</c:v>
                </c:pt>
                <c:pt idx="2">
                  <c:v>Autre</c:v>
                </c:pt>
              </c:strCache>
            </c:strRef>
          </c:cat>
          <c:val>
            <c:numRef>
              <c:f>'Analyse Descript - Info général'!$B$46:$B$48</c:f>
              <c:numCache>
                <c:formatCode>General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B5-496F-BC24-0D9107BE06E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Evaluation</a:t>
            </a:r>
            <a:r>
              <a:rPr lang="fr-CH" baseline="0"/>
              <a:t> degré de corrélation Identité - Outillé</a:t>
            </a:r>
            <a:endParaRPr lang="fr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Corrélation!$B$12:$B$21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1</c:v>
                </c:pt>
                <c:pt idx="9">
                  <c:v>2</c:v>
                </c:pt>
              </c:numCache>
            </c:numRef>
          </c:xVal>
          <c:yVal>
            <c:numRef>
              <c:f>Corrélation!$C$12:$C$21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A2-45E7-ACB8-1A5E2281F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63968"/>
        <c:axId val="110067328"/>
      </c:scatterChart>
      <c:valAx>
        <c:axId val="11006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067328"/>
        <c:crosses val="autoZero"/>
        <c:crossBetween val="midCat"/>
      </c:valAx>
      <c:valAx>
        <c:axId val="11006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06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Evaluation corrélation - Outillé - dépister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Corrélation!$C$12:$C$21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xVal>
          <c:yVal>
            <c:numRef>
              <c:f>Corrélation!$D$12:$D$21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7D-4FE2-92F5-5C0E26955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293328"/>
        <c:axId val="975308208"/>
      </c:scatterChart>
      <c:valAx>
        <c:axId val="97529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5308208"/>
        <c:crosses val="autoZero"/>
        <c:crossBetween val="midCat"/>
      </c:valAx>
      <c:valAx>
        <c:axId val="97530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529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759488</xdr:colOff>
      <xdr:row>30</xdr:row>
      <xdr:rowOff>195384</xdr:rowOff>
    </xdr:from>
    <xdr:to>
      <xdr:col>6</xdr:col>
      <xdr:colOff>2020156</xdr:colOff>
      <xdr:row>48</xdr:row>
      <xdr:rowOff>68524</xdr:rowOff>
    </xdr:to>
    <xdr:pic>
      <xdr:nvPicPr>
        <xdr:cNvPr id="3" name="Image 2" descr="Tableau des réponses au formulaire Forms. Titre de la question : 1. Âge (Ex : 26). Nombre de réponses : 11 réponses.">
          <a:extLst>
            <a:ext uri="{FF2B5EF4-FFF2-40B4-BE49-F238E27FC236}">
              <a16:creationId xmlns:a16="http://schemas.microsoft.com/office/drawing/2014/main" id="{3C8263BA-4C66-A93B-DCDB-1BD91E59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88" y="6936153"/>
          <a:ext cx="6940778" cy="3390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33085</xdr:colOff>
      <xdr:row>31</xdr:row>
      <xdr:rowOff>11166</xdr:rowOff>
    </xdr:from>
    <xdr:to>
      <xdr:col>11</xdr:col>
      <xdr:colOff>1</xdr:colOff>
      <xdr:row>48</xdr:row>
      <xdr:rowOff>165747</xdr:rowOff>
    </xdr:to>
    <xdr:pic>
      <xdr:nvPicPr>
        <xdr:cNvPr id="4" name="Image 3" descr="Tableau des réponses au formulaire Forms. Titre de la question : 5. Quelle(s) formation(s) antérieure(s) au Master en psychomotricité avez-vous effectuée(s) ?. Nombre de réponses : 11 réponses.">
          <a:extLst>
            <a:ext uri="{FF2B5EF4-FFF2-40B4-BE49-F238E27FC236}">
              <a16:creationId xmlns:a16="http://schemas.microsoft.com/office/drawing/2014/main" id="{8E4239FB-BEE6-FFC5-593B-1849C6EF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242" y="6621286"/>
          <a:ext cx="5781373" cy="3276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35609</xdr:colOff>
      <xdr:row>31</xdr:row>
      <xdr:rowOff>8962</xdr:rowOff>
    </xdr:from>
    <xdr:to>
      <xdr:col>17</xdr:col>
      <xdr:colOff>673100</xdr:colOff>
      <xdr:row>48</xdr:row>
      <xdr:rowOff>177800</xdr:rowOff>
    </xdr:to>
    <xdr:pic>
      <xdr:nvPicPr>
        <xdr:cNvPr id="5" name="Image 4" descr="Tableau des réponses au formulaire Forms. Titre de la question : 10. Étiez-vous en possession de votre diplôme lorsque vous avez commencé votre premier emploi en psychomotricité ?&#10;. Nombre de réponses : 10 réponses.">
          <a:extLst>
            <a:ext uri="{FF2B5EF4-FFF2-40B4-BE49-F238E27FC236}">
              <a16:creationId xmlns:a16="http://schemas.microsoft.com/office/drawing/2014/main" id="{FA2A35AB-83AB-3F80-564D-C21778FA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4809" y="6828862"/>
          <a:ext cx="7495491" cy="3407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11</xdr:col>
      <xdr:colOff>362585</xdr:colOff>
      <xdr:row>2</xdr:row>
      <xdr:rowOff>161925</xdr:rowOff>
    </xdr:to>
    <xdr:pic>
      <xdr:nvPicPr>
        <xdr:cNvPr id="2" name="Image 1" descr="Une image contenant texte, ligne, Police, reçu&#10;&#10;Description générée automatiquement">
          <a:extLst>
            <a:ext uri="{FF2B5EF4-FFF2-40B4-BE49-F238E27FC236}">
              <a16:creationId xmlns:a16="http://schemas.microsoft.com/office/drawing/2014/main" id="{6563733D-EB33-3585-2983-504F51497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0"/>
          <a:ext cx="5391785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6</xdr:row>
      <xdr:rowOff>176212</xdr:rowOff>
    </xdr:from>
    <xdr:to>
      <xdr:col>13</xdr:col>
      <xdr:colOff>90487</xdr:colOff>
      <xdr:row>20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3D5C6F-E806-46C8-9617-0449A4765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42861</xdr:colOff>
      <xdr:row>81</xdr:row>
      <xdr:rowOff>47625</xdr:rowOff>
    </xdr:from>
    <xdr:to>
      <xdr:col>13</xdr:col>
      <xdr:colOff>790574</xdr:colOff>
      <xdr:row>98</xdr:row>
      <xdr:rowOff>190500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0B92701-55AD-45B9-89C1-937EBDCF6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59</xdr:row>
      <xdr:rowOff>1</xdr:rowOff>
    </xdr:from>
    <xdr:to>
      <xdr:col>13</xdr:col>
      <xdr:colOff>747713</xdr:colOff>
      <xdr:row>75</xdr:row>
      <xdr:rowOff>180976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2F18EB5-8B09-48F6-9E6B-66AE1A100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17</xdr:col>
      <xdr:colOff>257175</xdr:colOff>
      <xdr:row>54</xdr:row>
      <xdr:rowOff>195263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7D16B6B-657F-4D1D-BBBD-3F09D61CD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735911</xdr:colOff>
      <xdr:row>39</xdr:row>
      <xdr:rowOff>71439</xdr:rowOff>
    </xdr:from>
    <xdr:to>
      <xdr:col>10</xdr:col>
      <xdr:colOff>624269</xdr:colOff>
      <xdr:row>51</xdr:row>
      <xdr:rowOff>143676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6032ADE-2ACC-447A-8805-54839458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3711" y="8320089"/>
          <a:ext cx="2402958" cy="254873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86</xdr:row>
      <xdr:rowOff>9526</xdr:rowOff>
    </xdr:from>
    <xdr:to>
      <xdr:col>3</xdr:col>
      <xdr:colOff>911718</xdr:colOff>
      <xdr:row>93</xdr:row>
      <xdr:rowOff>114301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1CC79F42-6497-4272-8033-4454D3229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1" y="34728151"/>
          <a:ext cx="3340592" cy="1524000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107158</xdr:colOff>
      <xdr:row>95</xdr:row>
      <xdr:rowOff>47626</xdr:rowOff>
    </xdr:from>
    <xdr:to>
      <xdr:col>2</xdr:col>
      <xdr:colOff>1016545</xdr:colOff>
      <xdr:row>97</xdr:row>
      <xdr:rowOff>96441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810A541-B31D-4CCC-9287-A45B860440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29653"/>
        <a:stretch/>
      </xdr:blipFill>
      <xdr:spPr>
        <a:xfrm>
          <a:off x="2907508" y="36680776"/>
          <a:ext cx="909387" cy="458390"/>
        </a:xfrm>
        <a:prstGeom prst="rect">
          <a:avLst/>
        </a:prstGeom>
      </xdr:spPr>
    </xdr:pic>
    <xdr:clientData/>
  </xdr:twoCellAnchor>
  <xdr:twoCellAnchor editAs="oneCell">
    <xdr:from>
      <xdr:col>2</xdr:col>
      <xdr:colOff>511969</xdr:colOff>
      <xdr:row>101</xdr:row>
      <xdr:rowOff>89298</xdr:rowOff>
    </xdr:from>
    <xdr:to>
      <xdr:col>3</xdr:col>
      <xdr:colOff>571499</xdr:colOff>
      <xdr:row>103</xdr:row>
      <xdr:rowOff>144067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C4278AD6-2158-4237-866C-C3FBDDE6F5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395" r="63652" b="51248"/>
        <a:stretch/>
      </xdr:blipFill>
      <xdr:spPr>
        <a:xfrm>
          <a:off x="3312319" y="37894023"/>
          <a:ext cx="1269205" cy="464344"/>
        </a:xfrm>
        <a:prstGeom prst="rect">
          <a:avLst/>
        </a:prstGeom>
        <a:ln w="28575">
          <a:noFill/>
        </a:ln>
      </xdr:spPr>
    </xdr:pic>
    <xdr:clientData/>
  </xdr:twoCellAnchor>
  <xdr:oneCellAnchor>
    <xdr:from>
      <xdr:col>1</xdr:col>
      <xdr:colOff>28576</xdr:colOff>
      <xdr:row>129</xdr:row>
      <xdr:rowOff>9526</xdr:rowOff>
    </xdr:from>
    <xdr:ext cx="3340592" cy="1657350"/>
    <xdr:pic>
      <xdr:nvPicPr>
        <xdr:cNvPr id="13" name="Image 12">
          <a:extLst>
            <a:ext uri="{FF2B5EF4-FFF2-40B4-BE49-F238E27FC236}">
              <a16:creationId xmlns:a16="http://schemas.microsoft.com/office/drawing/2014/main" id="{3144F5C2-E366-4005-9A03-A2A0B1A2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1" y="19869151"/>
          <a:ext cx="3340592" cy="1657350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oneCellAnchor>
  <xdr:oneCellAnchor>
    <xdr:from>
      <xdr:col>2</xdr:col>
      <xdr:colOff>107158</xdr:colOff>
      <xdr:row>138</xdr:row>
      <xdr:rowOff>47626</xdr:rowOff>
    </xdr:from>
    <xdr:ext cx="909387" cy="439340"/>
    <xdr:pic>
      <xdr:nvPicPr>
        <xdr:cNvPr id="14" name="Image 13">
          <a:extLst>
            <a:ext uri="{FF2B5EF4-FFF2-40B4-BE49-F238E27FC236}">
              <a16:creationId xmlns:a16="http://schemas.microsoft.com/office/drawing/2014/main" id="{1864944D-60FB-43A1-B4E3-D646A8DBAF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29653"/>
        <a:stretch/>
      </xdr:blipFill>
      <xdr:spPr>
        <a:xfrm>
          <a:off x="2907508" y="21859876"/>
          <a:ext cx="909387" cy="439340"/>
        </a:xfrm>
        <a:prstGeom prst="rect">
          <a:avLst/>
        </a:prstGeom>
      </xdr:spPr>
    </xdr:pic>
    <xdr:clientData/>
  </xdr:oneCellAnchor>
  <xdr:oneCellAnchor>
    <xdr:from>
      <xdr:col>2</xdr:col>
      <xdr:colOff>511969</xdr:colOff>
      <xdr:row>144</xdr:row>
      <xdr:rowOff>89298</xdr:rowOff>
    </xdr:from>
    <xdr:ext cx="1269205" cy="445294"/>
    <xdr:pic>
      <xdr:nvPicPr>
        <xdr:cNvPr id="15" name="Image 14">
          <a:extLst>
            <a:ext uri="{FF2B5EF4-FFF2-40B4-BE49-F238E27FC236}">
              <a16:creationId xmlns:a16="http://schemas.microsoft.com/office/drawing/2014/main" id="{6F4F9A3E-BF05-40F7-B049-D4EF4E8C68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395" r="63652" b="51248"/>
        <a:stretch/>
      </xdr:blipFill>
      <xdr:spPr>
        <a:xfrm>
          <a:off x="3312319" y="23111223"/>
          <a:ext cx="1269205" cy="445294"/>
        </a:xfrm>
        <a:prstGeom prst="rect">
          <a:avLst/>
        </a:prstGeom>
        <a:ln w="28575">
          <a:noFill/>
        </a:ln>
      </xdr:spPr>
    </xdr:pic>
    <xdr:clientData/>
  </xdr:oneCellAnchor>
  <xdr:twoCellAnchor>
    <xdr:from>
      <xdr:col>6</xdr:col>
      <xdr:colOff>0</xdr:colOff>
      <xdr:row>106</xdr:row>
      <xdr:rowOff>0</xdr:rowOff>
    </xdr:from>
    <xdr:to>
      <xdr:col>11</xdr:col>
      <xdr:colOff>381000</xdr:colOff>
      <xdr:row>118</xdr:row>
      <xdr:rowOff>171450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A2CB0C9D-3B92-4532-8EBF-7541B7BA1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155</xdr:row>
      <xdr:rowOff>0</xdr:rowOff>
    </xdr:from>
    <xdr:to>
      <xdr:col>12</xdr:col>
      <xdr:colOff>381000</xdr:colOff>
      <xdr:row>167</xdr:row>
      <xdr:rowOff>47625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03EE7C58-10BB-4ED6-9848-239B437079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-HES\Cours\Master\Module%207\Cours%20Excel\Prise%20en%20main%20-%20CJT.xlsx" TargetMode="External"/><Relationship Id="rId1" Type="http://schemas.openxmlformats.org/officeDocument/2006/relationships/externalLinkPath" Target="/1-HES/Cours/Master/Module%207/Cours%20Excel/Prise%20en%20main%20-%20CJ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-HES\Cours\Master\Module%207\Cours%20Excel\Approches%20quantitatives%20-%20Excel%20-%20CJT.xlsx" TargetMode="External"/><Relationship Id="rId1" Type="http://schemas.openxmlformats.org/officeDocument/2006/relationships/externalLinkPath" Target="/1-HES/Cours/Master/Module%207/Cours%20Excel/Approches%20quantitatives%20-%20Excel%20-%20CJ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alyses descriptives"/>
      <sheetName val="Chi-2"/>
      <sheetName val="T-Student"/>
      <sheetName val="Corrélation de Pearson"/>
      <sheetName val="Recodage données"/>
      <sheetName val="Contrôle de données"/>
      <sheetName val="Données"/>
      <sheetName val="Volet déroulant"/>
      <sheetName val="Données brutes"/>
    </sheetNames>
    <sheetDataSet>
      <sheetData sheetId="0">
        <row r="12">
          <cell r="A12" t="str">
            <v>&lt;20 ans</v>
          </cell>
          <cell r="B12">
            <v>0</v>
          </cell>
        </row>
        <row r="13">
          <cell r="A13" t="str">
            <v>20-24 ans</v>
          </cell>
          <cell r="B13">
            <v>7</v>
          </cell>
        </row>
        <row r="14">
          <cell r="A14" t="str">
            <v>25-30 ans</v>
          </cell>
          <cell r="B14">
            <v>9</v>
          </cell>
        </row>
        <row r="15">
          <cell r="A15" t="str">
            <v>30-34 ans</v>
          </cell>
          <cell r="B15">
            <v>3</v>
          </cell>
        </row>
        <row r="16">
          <cell r="A16" t="str">
            <v>35-39 ans</v>
          </cell>
          <cell r="B16">
            <v>2</v>
          </cell>
        </row>
        <row r="17">
          <cell r="A17" t="str">
            <v>40-44 ans</v>
          </cell>
          <cell r="B17">
            <v>0</v>
          </cell>
        </row>
        <row r="18">
          <cell r="A18" t="str">
            <v>&gt; 45 ans</v>
          </cell>
          <cell r="B18">
            <v>1</v>
          </cell>
        </row>
        <row r="45">
          <cell r="A45" t="str">
            <v>M</v>
          </cell>
          <cell r="B45">
            <v>4</v>
          </cell>
        </row>
        <row r="46">
          <cell r="A46" t="str">
            <v>F</v>
          </cell>
          <cell r="B46">
            <v>18</v>
          </cell>
        </row>
        <row r="64">
          <cell r="A64" t="str">
            <v>En santé</v>
          </cell>
          <cell r="B64">
            <v>2</v>
          </cell>
        </row>
        <row r="65">
          <cell r="A65" t="str">
            <v>En psychologie</v>
          </cell>
          <cell r="B65">
            <v>9</v>
          </cell>
        </row>
        <row r="66">
          <cell r="A66" t="str">
            <v>En éducation</v>
          </cell>
          <cell r="B66">
            <v>3</v>
          </cell>
        </row>
        <row r="67">
          <cell r="A67" t="str">
            <v>En éducation spécialisée</v>
          </cell>
          <cell r="B67">
            <v>3</v>
          </cell>
        </row>
        <row r="68">
          <cell r="A68" t="str">
            <v>En social</v>
          </cell>
          <cell r="B68">
            <v>3</v>
          </cell>
        </row>
        <row r="69">
          <cell r="A69" t="str">
            <v>En médecine</v>
          </cell>
          <cell r="B69">
            <v>0</v>
          </cell>
        </row>
        <row r="70">
          <cell r="A70" t="str">
            <v>En sport</v>
          </cell>
          <cell r="B70">
            <v>1</v>
          </cell>
        </row>
        <row r="71">
          <cell r="A71" t="str">
            <v>Autre</v>
          </cell>
          <cell r="B7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C8">
            <v>35</v>
          </cell>
        </row>
        <row r="9">
          <cell r="C9">
            <v>34</v>
          </cell>
        </row>
        <row r="10">
          <cell r="C10">
            <v>32</v>
          </cell>
        </row>
        <row r="11">
          <cell r="C11">
            <v>31</v>
          </cell>
        </row>
        <row r="12">
          <cell r="C12">
            <v>28</v>
          </cell>
        </row>
        <row r="13">
          <cell r="C13">
            <v>28</v>
          </cell>
        </row>
        <row r="14">
          <cell r="C14">
            <v>26</v>
          </cell>
        </row>
        <row r="15">
          <cell r="C15">
            <v>25</v>
          </cell>
        </row>
        <row r="16">
          <cell r="C16">
            <v>26</v>
          </cell>
        </row>
        <row r="17">
          <cell r="C17">
            <v>25</v>
          </cell>
          <cell r="I17" t="str">
            <v>En psychologie</v>
          </cell>
        </row>
        <row r="18">
          <cell r="C18">
            <v>25</v>
          </cell>
        </row>
        <row r="19">
          <cell r="C19">
            <v>25</v>
          </cell>
        </row>
        <row r="20">
          <cell r="C20">
            <v>24</v>
          </cell>
        </row>
        <row r="21">
          <cell r="C21">
            <v>23</v>
          </cell>
        </row>
        <row r="22">
          <cell r="C22">
            <v>23</v>
          </cell>
        </row>
        <row r="23">
          <cell r="C23">
            <v>23</v>
          </cell>
        </row>
        <row r="24">
          <cell r="C24">
            <v>21</v>
          </cell>
        </row>
        <row r="25">
          <cell r="C25">
            <v>25</v>
          </cell>
        </row>
        <row r="26">
          <cell r="C26">
            <v>37</v>
          </cell>
        </row>
        <row r="27">
          <cell r="C27">
            <v>21</v>
          </cell>
        </row>
        <row r="28">
          <cell r="C28">
            <v>23</v>
          </cell>
        </row>
        <row r="29">
          <cell r="C29">
            <v>45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i-2"/>
      <sheetName val="Corrélation de Pearson"/>
      <sheetName val="T-Student"/>
      <sheetName val="Comparaison 2 groupes différent"/>
      <sheetName val="Données - test image-mot"/>
      <sheetName val="Corrélation Pearson-Spearman"/>
      <sheetName val="Corrélation Spearman-Pearson"/>
      <sheetName val="Recodage données"/>
      <sheetName val="Analyses descriptives"/>
      <sheetName val="Contrôle de données"/>
      <sheetName val="Données"/>
      <sheetName val="Desc"/>
      <sheetName val="XLSTAT_20230328_110948_1_HID"/>
      <sheetName val="XLSTAT_20230328_110948_1_HID_HI"/>
      <sheetName val="Volet déroulant"/>
      <sheetName val="Données brutes"/>
      <sheetName val="Feuil6"/>
    </sheetNames>
    <sheetDataSet>
      <sheetData sheetId="0"/>
      <sheetData sheetId="1"/>
      <sheetData sheetId="2"/>
      <sheetData sheetId="3"/>
      <sheetData sheetId="4"/>
      <sheetData sheetId="5">
        <row r="10">
          <cell r="C10" t="str">
            <v>Score calcul mental</v>
          </cell>
        </row>
        <row r="12">
          <cell r="B12">
            <v>40</v>
          </cell>
          <cell r="C12">
            <v>22</v>
          </cell>
        </row>
        <row r="13">
          <cell r="B13">
            <v>42</v>
          </cell>
          <cell r="C13">
            <v>21</v>
          </cell>
        </row>
        <row r="14">
          <cell r="B14">
            <v>44</v>
          </cell>
          <cell r="C14">
            <v>20</v>
          </cell>
        </row>
        <row r="15">
          <cell r="B15">
            <v>46</v>
          </cell>
          <cell r="C15">
            <v>19</v>
          </cell>
        </row>
        <row r="16">
          <cell r="B16">
            <v>48</v>
          </cell>
          <cell r="C16">
            <v>18</v>
          </cell>
        </row>
        <row r="17">
          <cell r="B17">
            <v>50</v>
          </cell>
          <cell r="C17">
            <v>18</v>
          </cell>
        </row>
        <row r="18">
          <cell r="B18">
            <v>52</v>
          </cell>
          <cell r="C18">
            <v>16</v>
          </cell>
        </row>
        <row r="19">
          <cell r="B19">
            <v>54</v>
          </cell>
          <cell r="C19">
            <v>15</v>
          </cell>
        </row>
        <row r="20">
          <cell r="B20">
            <v>56</v>
          </cell>
          <cell r="C20">
            <v>14</v>
          </cell>
        </row>
        <row r="21">
          <cell r="B21">
            <v>58</v>
          </cell>
          <cell r="C21">
            <v>13</v>
          </cell>
        </row>
        <row r="22">
          <cell r="B22">
            <v>60</v>
          </cell>
          <cell r="C22">
            <v>12</v>
          </cell>
        </row>
        <row r="23">
          <cell r="B23">
            <v>62</v>
          </cell>
          <cell r="C23">
            <v>10</v>
          </cell>
        </row>
        <row r="24">
          <cell r="B24">
            <v>64</v>
          </cell>
          <cell r="C24">
            <v>10</v>
          </cell>
        </row>
        <row r="25">
          <cell r="B25">
            <v>66</v>
          </cell>
          <cell r="C25">
            <v>9</v>
          </cell>
        </row>
        <row r="26">
          <cell r="B26">
            <v>68</v>
          </cell>
          <cell r="C26">
            <v>8</v>
          </cell>
        </row>
        <row r="27">
          <cell r="B27">
            <v>70</v>
          </cell>
          <cell r="C27">
            <v>8</v>
          </cell>
        </row>
        <row r="28">
          <cell r="B28">
            <v>72</v>
          </cell>
          <cell r="C28">
            <v>7</v>
          </cell>
        </row>
        <row r="29">
          <cell r="B29">
            <v>74</v>
          </cell>
          <cell r="C29">
            <v>5</v>
          </cell>
        </row>
        <row r="30">
          <cell r="B30">
            <v>76</v>
          </cell>
          <cell r="C30">
            <v>5</v>
          </cell>
        </row>
        <row r="31">
          <cell r="B31">
            <v>78</v>
          </cell>
          <cell r="C31">
            <v>3</v>
          </cell>
        </row>
        <row r="32">
          <cell r="B32">
            <v>80</v>
          </cell>
          <cell r="C32">
            <v>3</v>
          </cell>
        </row>
        <row r="33">
          <cell r="B33">
            <v>82</v>
          </cell>
          <cell r="C33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CJ1002"/>
  <sheetViews>
    <sheetView topLeftCell="BY1" zoomScale="87" workbookViewId="0">
      <selection activeCell="BI15" sqref="BI15"/>
    </sheetView>
  </sheetViews>
  <sheetFormatPr baseColWidth="10" defaultColWidth="11.125" defaultRowHeight="15" customHeight="1" x14ac:dyDescent="0.25"/>
  <cols>
    <col min="1" max="3" width="10.5" customWidth="1"/>
    <col min="4" max="4" width="9.875" customWidth="1"/>
    <col min="5" max="5" width="13" customWidth="1"/>
    <col min="6" max="6" width="20.375" customWidth="1"/>
    <col min="7" max="7" width="26.625" customWidth="1"/>
    <col min="8" max="8" width="24.875" customWidth="1"/>
    <col min="9" max="9" width="19.5" customWidth="1"/>
    <col min="10" max="10" width="26.625" customWidth="1"/>
    <col min="11" max="11" width="30.125" customWidth="1"/>
    <col min="12" max="12" width="13.5" customWidth="1"/>
    <col min="13" max="13" width="17" customWidth="1"/>
    <col min="14" max="14" width="17.125" customWidth="1"/>
    <col min="15" max="15" width="16.875" customWidth="1"/>
    <col min="16" max="16" width="21.875" customWidth="1"/>
    <col min="17" max="17" width="17.125" customWidth="1"/>
    <col min="18" max="31" width="17.375" customWidth="1"/>
    <col min="32" max="32" width="15.125" customWidth="1"/>
    <col min="33" max="44" width="18.5" customWidth="1"/>
    <col min="45" max="45" width="22.5" customWidth="1"/>
    <col min="46" max="46" width="21.625" customWidth="1"/>
    <col min="47" max="47" width="20.5" customWidth="1"/>
    <col min="48" max="48" width="14.625" customWidth="1"/>
    <col min="49" max="49" width="19.625" customWidth="1"/>
    <col min="50" max="50" width="21.375" customWidth="1"/>
    <col min="51" max="51" width="14.125" customWidth="1"/>
    <col min="52" max="52" width="17.625" customWidth="1"/>
    <col min="53" max="53" width="16.875" customWidth="1"/>
    <col min="54" max="54" width="17.5" customWidth="1"/>
    <col min="55" max="55" width="14.125" customWidth="1"/>
    <col min="56" max="56" width="18.125" customWidth="1"/>
    <col min="57" max="57" width="19.5" customWidth="1"/>
    <col min="58" max="58" width="22.125" customWidth="1"/>
    <col min="59" max="59" width="12.875" customWidth="1"/>
    <col min="60" max="60" width="16.125" customWidth="1"/>
    <col min="61" max="61" width="15.875" customWidth="1"/>
    <col min="62" max="62" width="15.125" customWidth="1"/>
    <col min="63" max="63" width="16.125" customWidth="1"/>
    <col min="64" max="64" width="16.5" customWidth="1"/>
    <col min="65" max="65" width="16.125" customWidth="1"/>
    <col min="66" max="74" width="19.625" customWidth="1"/>
    <col min="75" max="75" width="22.5" customWidth="1"/>
    <col min="76" max="76" width="18" customWidth="1"/>
    <col min="77" max="77" width="26.125" customWidth="1"/>
    <col min="78" max="78" width="34" customWidth="1"/>
    <col min="79" max="79" width="18.875" customWidth="1"/>
    <col min="80" max="80" width="29.5" customWidth="1"/>
    <col min="81" max="81" width="28.375" customWidth="1"/>
    <col min="82" max="82" width="20.125" customWidth="1"/>
    <col min="83" max="83" width="19.875" customWidth="1"/>
    <col min="84" max="84" width="21.125" customWidth="1"/>
    <col min="85" max="85" width="22.625" customWidth="1"/>
    <col min="86" max="88" width="10.5" customWidth="1"/>
  </cols>
  <sheetData>
    <row r="1" spans="1:88" ht="39.75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7"/>
      <c r="CG1" s="7"/>
      <c r="CH1" s="7"/>
      <c r="CI1" s="7"/>
      <c r="CJ1" s="7"/>
    </row>
    <row r="2" spans="1:88" ht="39.75" customHeight="1" x14ac:dyDescent="0.25">
      <c r="B2" s="63"/>
      <c r="C2" s="62" t="s">
        <v>0</v>
      </c>
      <c r="D2" s="47"/>
      <c r="E2" s="47"/>
      <c r="F2" s="47"/>
      <c r="G2" s="47"/>
      <c r="H2" s="46"/>
      <c r="I2" s="62" t="s">
        <v>1</v>
      </c>
      <c r="J2" s="47"/>
      <c r="K2" s="47"/>
      <c r="L2" s="47"/>
      <c r="M2" s="47"/>
      <c r="N2" s="47"/>
      <c r="O2" s="47"/>
      <c r="P2" s="47"/>
      <c r="Q2" s="46"/>
      <c r="R2" s="45" t="s">
        <v>2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6"/>
      <c r="AF2" s="45" t="s">
        <v>3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6"/>
      <c r="AS2" s="45" t="s">
        <v>4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6"/>
      <c r="BG2" s="45" t="s">
        <v>5</v>
      </c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6"/>
      <c r="BY2" s="45" t="s">
        <v>6</v>
      </c>
      <c r="BZ2" s="46"/>
      <c r="CA2" s="45" t="s">
        <v>7</v>
      </c>
      <c r="CB2" s="47"/>
      <c r="CC2" s="47"/>
      <c r="CD2" s="47"/>
      <c r="CE2" s="46"/>
      <c r="CF2" s="7"/>
      <c r="CG2" s="7"/>
      <c r="CH2" s="7"/>
      <c r="CI2" s="7"/>
      <c r="CJ2" s="7"/>
    </row>
    <row r="3" spans="1:88" ht="39.75" customHeight="1" x14ac:dyDescent="0.25">
      <c r="B3" s="54"/>
      <c r="C3" s="78" t="s">
        <v>8</v>
      </c>
      <c r="D3" s="80" t="s">
        <v>9</v>
      </c>
      <c r="E3" s="77" t="s">
        <v>10</v>
      </c>
      <c r="F3" s="77" t="s">
        <v>11</v>
      </c>
      <c r="G3" s="77" t="s">
        <v>12</v>
      </c>
      <c r="H3" s="69" t="s">
        <v>13</v>
      </c>
      <c r="I3" s="81" t="s">
        <v>14</v>
      </c>
      <c r="J3" s="75" t="s">
        <v>15</v>
      </c>
      <c r="K3" s="76" t="s">
        <v>16</v>
      </c>
      <c r="L3" s="76" t="s">
        <v>17</v>
      </c>
      <c r="M3" s="77" t="s">
        <v>18</v>
      </c>
      <c r="N3" s="68" t="s">
        <v>19</v>
      </c>
      <c r="O3" s="68" t="s">
        <v>20</v>
      </c>
      <c r="P3" s="68" t="s">
        <v>21</v>
      </c>
      <c r="Q3" s="69" t="s">
        <v>22</v>
      </c>
      <c r="R3" s="66" t="s">
        <v>23</v>
      </c>
      <c r="S3" s="48" t="s">
        <v>24</v>
      </c>
      <c r="T3" s="48" t="s">
        <v>25</v>
      </c>
      <c r="U3" s="48" t="s">
        <v>26</v>
      </c>
      <c r="V3" s="48" t="s">
        <v>27</v>
      </c>
      <c r="W3" s="48" t="s">
        <v>28</v>
      </c>
      <c r="X3" s="48" t="s">
        <v>29</v>
      </c>
      <c r="Y3" s="48" t="s">
        <v>30</v>
      </c>
      <c r="Z3" s="48" t="s">
        <v>31</v>
      </c>
      <c r="AA3" s="48" t="s">
        <v>32</v>
      </c>
      <c r="AB3" s="48" t="s">
        <v>33</v>
      </c>
      <c r="AC3" s="48" t="s">
        <v>34</v>
      </c>
      <c r="AD3" s="48" t="s">
        <v>35</v>
      </c>
      <c r="AE3" s="51" t="s">
        <v>36</v>
      </c>
      <c r="AF3" s="66" t="s">
        <v>37</v>
      </c>
      <c r="AG3" s="68" t="s">
        <v>38</v>
      </c>
      <c r="AH3" s="48" t="s">
        <v>39</v>
      </c>
      <c r="AI3" s="48" t="s">
        <v>40</v>
      </c>
      <c r="AJ3" s="48" t="s">
        <v>41</v>
      </c>
      <c r="AK3" s="48" t="s">
        <v>42</v>
      </c>
      <c r="AL3" s="48" t="s">
        <v>43</v>
      </c>
      <c r="AM3" s="48" t="s">
        <v>44</v>
      </c>
      <c r="AN3" s="48" t="s">
        <v>45</v>
      </c>
      <c r="AO3" s="48" t="s">
        <v>46</v>
      </c>
      <c r="AP3" s="48" t="s">
        <v>47</v>
      </c>
      <c r="AQ3" s="48" t="s">
        <v>48</v>
      </c>
      <c r="AR3" s="51" t="s">
        <v>49</v>
      </c>
      <c r="AS3" s="66" t="s">
        <v>50</v>
      </c>
      <c r="AT3" s="72" t="s">
        <v>51</v>
      </c>
      <c r="AU3" s="72" t="s">
        <v>52</v>
      </c>
      <c r="AV3" s="72" t="s">
        <v>53</v>
      </c>
      <c r="AW3" s="72" t="s">
        <v>54</v>
      </c>
      <c r="AX3" s="72" t="s">
        <v>55</v>
      </c>
      <c r="AY3" s="72" t="s">
        <v>56</v>
      </c>
      <c r="AZ3" s="72" t="s">
        <v>57</v>
      </c>
      <c r="BA3" s="72" t="s">
        <v>58</v>
      </c>
      <c r="BB3" s="72" t="s">
        <v>59</v>
      </c>
      <c r="BC3" s="72" t="s">
        <v>60</v>
      </c>
      <c r="BD3" s="72" t="s">
        <v>61</v>
      </c>
      <c r="BE3" s="72" t="s">
        <v>62</v>
      </c>
      <c r="BF3" s="73" t="s">
        <v>63</v>
      </c>
      <c r="BG3" s="68" t="s">
        <v>312</v>
      </c>
      <c r="BH3" s="50" t="s">
        <v>64</v>
      </c>
      <c r="BI3" s="50" t="s">
        <v>65</v>
      </c>
      <c r="BJ3" s="50" t="s">
        <v>66</v>
      </c>
      <c r="BK3" s="50" t="s">
        <v>67</v>
      </c>
      <c r="BL3" s="50" t="s">
        <v>68</v>
      </c>
      <c r="BM3" s="50" t="s">
        <v>69</v>
      </c>
      <c r="BN3" s="68" t="s">
        <v>70</v>
      </c>
      <c r="BO3" s="50" t="s">
        <v>71</v>
      </c>
      <c r="BP3" s="50" t="s">
        <v>72</v>
      </c>
      <c r="BQ3" s="50" t="s">
        <v>73</v>
      </c>
      <c r="BR3" s="50" t="s">
        <v>74</v>
      </c>
      <c r="BS3" s="50" t="s">
        <v>75</v>
      </c>
      <c r="BT3" s="50" t="s">
        <v>76</v>
      </c>
      <c r="BU3" s="50" t="s">
        <v>77</v>
      </c>
      <c r="BV3" s="50" t="s">
        <v>78</v>
      </c>
      <c r="BW3" s="68" t="s">
        <v>79</v>
      </c>
      <c r="BX3" s="69" t="s">
        <v>80</v>
      </c>
      <c r="BY3" s="66" t="s">
        <v>81</v>
      </c>
      <c r="BZ3" s="69" t="s">
        <v>82</v>
      </c>
      <c r="CA3" s="66" t="s">
        <v>83</v>
      </c>
      <c r="CB3" s="68" t="s">
        <v>84</v>
      </c>
      <c r="CC3" s="68" t="s">
        <v>85</v>
      </c>
      <c r="CD3" s="68" t="s">
        <v>86</v>
      </c>
      <c r="CE3" s="69" t="s">
        <v>87</v>
      </c>
      <c r="CF3" s="83" t="s">
        <v>88</v>
      </c>
      <c r="CG3" s="82"/>
      <c r="CH3" s="82"/>
      <c r="CI3" s="82"/>
      <c r="CJ3" s="82"/>
    </row>
    <row r="4" spans="1:88" ht="15.75" customHeight="1" x14ac:dyDescent="0.25">
      <c r="B4" s="54"/>
      <c r="C4" s="79"/>
      <c r="D4" s="49"/>
      <c r="E4" s="49"/>
      <c r="F4" s="49"/>
      <c r="G4" s="49"/>
      <c r="H4" s="52"/>
      <c r="I4" s="67"/>
      <c r="J4" s="49"/>
      <c r="K4" s="49"/>
      <c r="L4" s="49"/>
      <c r="M4" s="49"/>
      <c r="N4" s="49"/>
      <c r="O4" s="49"/>
      <c r="P4" s="49"/>
      <c r="Q4" s="52"/>
      <c r="R4" s="67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2"/>
      <c r="AF4" s="67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2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74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52"/>
      <c r="BY4" s="67"/>
      <c r="BZ4" s="52"/>
      <c r="CA4" s="67"/>
      <c r="CB4" s="49"/>
      <c r="CC4" s="49"/>
      <c r="CD4" s="49"/>
      <c r="CE4" s="52"/>
      <c r="CF4" s="67"/>
      <c r="CG4" s="49"/>
      <c r="CH4" s="49"/>
      <c r="CI4" s="49"/>
      <c r="CJ4" s="49"/>
    </row>
    <row r="5" spans="1:88" ht="15.75" customHeight="1" x14ac:dyDescent="0.25">
      <c r="B5" s="8">
        <v>1</v>
      </c>
      <c r="C5" s="9">
        <v>26</v>
      </c>
      <c r="D5" s="7" t="s">
        <v>89</v>
      </c>
      <c r="E5" s="7" t="s">
        <v>90</v>
      </c>
      <c r="F5" s="7">
        <v>2023</v>
      </c>
      <c r="G5" s="7" t="s">
        <v>91</v>
      </c>
      <c r="H5" s="10" t="s">
        <v>92</v>
      </c>
      <c r="I5" s="7" t="s">
        <v>93</v>
      </c>
      <c r="J5" s="7">
        <v>20</v>
      </c>
      <c r="K5" s="7" t="s">
        <v>94</v>
      </c>
      <c r="L5" s="7" t="s">
        <v>95</v>
      </c>
      <c r="M5" s="11">
        <v>80</v>
      </c>
      <c r="N5" s="11">
        <v>0</v>
      </c>
      <c r="O5" s="12" t="s">
        <v>92</v>
      </c>
      <c r="P5" s="11" t="s">
        <v>96</v>
      </c>
      <c r="Q5" s="13" t="s">
        <v>92</v>
      </c>
      <c r="R5" s="70"/>
      <c r="S5" s="288" t="s">
        <v>106</v>
      </c>
      <c r="T5" s="14" t="s">
        <v>107</v>
      </c>
      <c r="U5" s="14" t="s">
        <v>106</v>
      </c>
      <c r="V5" s="14" t="s">
        <v>106</v>
      </c>
      <c r="W5" s="14" t="s">
        <v>107</v>
      </c>
      <c r="X5" s="14" t="s">
        <v>107</v>
      </c>
      <c r="Y5" s="14" t="s">
        <v>106</v>
      </c>
      <c r="Z5" s="14" t="s">
        <v>106</v>
      </c>
      <c r="AA5" s="14" t="s">
        <v>107</v>
      </c>
      <c r="AB5" s="14" t="s">
        <v>107</v>
      </c>
      <c r="AC5" s="14" t="s">
        <v>108</v>
      </c>
      <c r="AD5" s="14" t="s">
        <v>106</v>
      </c>
      <c r="AE5" s="15" t="s">
        <v>107</v>
      </c>
      <c r="AF5" s="11" t="s">
        <v>120</v>
      </c>
      <c r="AG5" s="16"/>
      <c r="AH5" s="11" t="s">
        <v>101</v>
      </c>
      <c r="AI5" s="11" t="s">
        <v>102</v>
      </c>
      <c r="AJ5" s="11" t="s">
        <v>103</v>
      </c>
      <c r="AK5" s="11" t="s">
        <v>104</v>
      </c>
      <c r="AL5" s="11" t="s">
        <v>105</v>
      </c>
      <c r="AM5" s="11" t="s">
        <v>105</v>
      </c>
      <c r="AN5" s="11" t="s">
        <v>105</v>
      </c>
      <c r="AO5" s="11" t="s">
        <v>104</v>
      </c>
      <c r="AP5" s="11" t="s">
        <v>104</v>
      </c>
      <c r="AQ5" s="11" t="s">
        <v>104</v>
      </c>
      <c r="AR5" s="17" t="s">
        <v>102</v>
      </c>
      <c r="AS5" s="53"/>
      <c r="AT5" s="11" t="s">
        <v>106</v>
      </c>
      <c r="AU5" s="11" t="s">
        <v>107</v>
      </c>
      <c r="AV5" s="11" t="s">
        <v>108</v>
      </c>
      <c r="AW5" s="11" t="s">
        <v>107</v>
      </c>
      <c r="AX5" s="11" t="s">
        <v>107</v>
      </c>
      <c r="AY5" s="11" t="s">
        <v>109</v>
      </c>
      <c r="AZ5" s="11" t="s">
        <v>109</v>
      </c>
      <c r="BA5" s="11" t="s">
        <v>108</v>
      </c>
      <c r="BB5" s="11" t="s">
        <v>108</v>
      </c>
      <c r="BC5" s="11" t="s">
        <v>106</v>
      </c>
      <c r="BD5" s="11" t="s">
        <v>108</v>
      </c>
      <c r="BE5" s="11" t="s">
        <v>110</v>
      </c>
      <c r="BF5" s="18" t="s">
        <v>108</v>
      </c>
      <c r="BG5" s="71"/>
      <c r="BH5" s="273" t="s">
        <v>111</v>
      </c>
      <c r="BI5" s="7" t="s">
        <v>112</v>
      </c>
      <c r="BJ5" s="7" t="s">
        <v>138</v>
      </c>
      <c r="BK5" s="7" t="s">
        <v>111</v>
      </c>
      <c r="BL5" s="7" t="s">
        <v>111</v>
      </c>
      <c r="BM5" s="7" t="s">
        <v>113</v>
      </c>
      <c r="BN5" s="71"/>
      <c r="BO5" s="11" t="s">
        <v>114</v>
      </c>
      <c r="BP5" s="11" t="s">
        <v>139</v>
      </c>
      <c r="BQ5" s="11" t="s">
        <v>139</v>
      </c>
      <c r="BR5" s="11" t="s">
        <v>139</v>
      </c>
      <c r="BS5" s="11" t="s">
        <v>139</v>
      </c>
      <c r="BT5" s="11" t="s">
        <v>139</v>
      </c>
      <c r="BU5" s="11" t="s">
        <v>139</v>
      </c>
      <c r="BV5" s="257" t="s">
        <v>139</v>
      </c>
      <c r="BW5" s="11" t="s">
        <v>140</v>
      </c>
      <c r="BX5" s="17" t="s">
        <v>108</v>
      </c>
      <c r="BY5" s="258" t="s">
        <v>120</v>
      </c>
      <c r="BZ5" s="17" t="s">
        <v>115</v>
      </c>
      <c r="CA5" s="257" t="s">
        <v>93</v>
      </c>
      <c r="CB5" s="11" t="s">
        <v>93</v>
      </c>
      <c r="CC5" s="11" t="s">
        <v>93</v>
      </c>
      <c r="CD5" s="11" t="s">
        <v>93</v>
      </c>
      <c r="CE5" s="17" t="s">
        <v>92</v>
      </c>
      <c r="CF5" s="7" t="s">
        <v>92</v>
      </c>
    </row>
    <row r="6" spans="1:88" ht="15.75" customHeight="1" x14ac:dyDescent="0.25">
      <c r="B6" s="8">
        <v>2</v>
      </c>
      <c r="C6" s="9">
        <v>26</v>
      </c>
      <c r="D6" s="7" t="s">
        <v>89</v>
      </c>
      <c r="E6" s="7" t="s">
        <v>90</v>
      </c>
      <c r="F6" s="7">
        <v>2022</v>
      </c>
      <c r="G6" s="7" t="s">
        <v>91</v>
      </c>
      <c r="H6" s="10" t="s">
        <v>92</v>
      </c>
      <c r="I6" s="7" t="s">
        <v>93</v>
      </c>
      <c r="J6" s="7">
        <v>13</v>
      </c>
      <c r="K6" s="7" t="s">
        <v>116</v>
      </c>
      <c r="L6" s="7" t="s">
        <v>117</v>
      </c>
      <c r="M6" s="11">
        <v>50</v>
      </c>
      <c r="N6" s="11">
        <v>4</v>
      </c>
      <c r="O6" s="12" t="s">
        <v>93</v>
      </c>
      <c r="P6" s="11" t="s">
        <v>118</v>
      </c>
      <c r="Q6" s="19" t="s">
        <v>92</v>
      </c>
      <c r="R6" s="54"/>
      <c r="S6" s="11" t="s">
        <v>107</v>
      </c>
      <c r="T6" s="11" t="s">
        <v>106</v>
      </c>
      <c r="U6" s="11" t="s">
        <v>107</v>
      </c>
      <c r="V6" s="11" t="s">
        <v>106</v>
      </c>
      <c r="W6" s="11" t="s">
        <v>107</v>
      </c>
      <c r="X6" s="11" t="s">
        <v>106</v>
      </c>
      <c r="Y6" s="11" t="s">
        <v>107</v>
      </c>
      <c r="Z6" s="11" t="s">
        <v>106</v>
      </c>
      <c r="AA6" s="11" t="s">
        <v>107</v>
      </c>
      <c r="AB6" s="11" t="s">
        <v>110</v>
      </c>
      <c r="AC6" s="11" t="s">
        <v>110</v>
      </c>
      <c r="AD6" s="11" t="s">
        <v>108</v>
      </c>
      <c r="AE6" s="17" t="s">
        <v>110</v>
      </c>
      <c r="AF6" s="11" t="s">
        <v>93</v>
      </c>
      <c r="AG6" s="16"/>
      <c r="AH6" s="11" t="s">
        <v>119</v>
      </c>
      <c r="AI6" s="11" t="s">
        <v>102</v>
      </c>
      <c r="AJ6" s="11" t="s">
        <v>103</v>
      </c>
      <c r="AK6" s="11" t="s">
        <v>101</v>
      </c>
      <c r="AL6" s="11" t="s">
        <v>104</v>
      </c>
      <c r="AM6" s="11" t="s">
        <v>103</v>
      </c>
      <c r="AN6" s="11" t="s">
        <v>103</v>
      </c>
      <c r="AO6" s="11" t="s">
        <v>119</v>
      </c>
      <c r="AP6" s="11" t="s">
        <v>104</v>
      </c>
      <c r="AQ6" s="11" t="s">
        <v>104</v>
      </c>
      <c r="AR6" s="17" t="s">
        <v>101</v>
      </c>
      <c r="AS6" s="54"/>
      <c r="AT6" s="11" t="s">
        <v>107</v>
      </c>
      <c r="AU6" s="11" t="s">
        <v>106</v>
      </c>
      <c r="AV6" s="11" t="s">
        <v>107</v>
      </c>
      <c r="AW6" s="11" t="s">
        <v>107</v>
      </c>
      <c r="AX6" s="11" t="s">
        <v>107</v>
      </c>
      <c r="AY6" s="11" t="s">
        <v>106</v>
      </c>
      <c r="AZ6" s="11" t="s">
        <v>109</v>
      </c>
      <c r="BA6" s="11" t="s">
        <v>106</v>
      </c>
      <c r="BB6" s="11" t="s">
        <v>107</v>
      </c>
      <c r="BC6" s="11" t="s">
        <v>109</v>
      </c>
      <c r="BD6" s="11" t="s">
        <v>106</v>
      </c>
      <c r="BE6" s="11" t="s">
        <v>107</v>
      </c>
      <c r="BF6" s="18" t="s">
        <v>107</v>
      </c>
      <c r="BG6" s="54"/>
      <c r="BH6" s="7" t="s">
        <v>138</v>
      </c>
      <c r="BI6" s="7" t="s">
        <v>138</v>
      </c>
      <c r="BJ6" s="7" t="s">
        <v>138</v>
      </c>
      <c r="BK6" s="7" t="s">
        <v>119</v>
      </c>
      <c r="BL6" s="7" t="s">
        <v>138</v>
      </c>
      <c r="BM6" s="7" t="s">
        <v>138</v>
      </c>
      <c r="BN6" s="54"/>
      <c r="BO6" s="11" t="s">
        <v>139</v>
      </c>
      <c r="BP6" s="11" t="s">
        <v>139</v>
      </c>
      <c r="BQ6" s="11" t="s">
        <v>139</v>
      </c>
      <c r="BR6" s="11" t="s">
        <v>139</v>
      </c>
      <c r="BS6" s="11" t="s">
        <v>139</v>
      </c>
      <c r="BT6" s="11" t="s">
        <v>139</v>
      </c>
      <c r="BU6" s="11" t="s">
        <v>139</v>
      </c>
      <c r="BV6" s="11" t="s">
        <v>139</v>
      </c>
      <c r="BW6" s="257" t="s">
        <v>302</v>
      </c>
      <c r="BX6" s="17" t="s">
        <v>106</v>
      </c>
      <c r="BY6" s="258" t="s">
        <v>120</v>
      </c>
      <c r="BZ6" s="17" t="s">
        <v>287</v>
      </c>
      <c r="CA6" s="257" t="s">
        <v>120</v>
      </c>
      <c r="CB6" s="11" t="s">
        <v>288</v>
      </c>
      <c r="CC6" s="11" t="s">
        <v>122</v>
      </c>
      <c r="CD6" s="11" t="s">
        <v>120</v>
      </c>
      <c r="CE6" s="17" t="s">
        <v>122</v>
      </c>
      <c r="CF6" s="7" t="s">
        <v>289</v>
      </c>
    </row>
    <row r="7" spans="1:88" ht="15.75" customHeight="1" x14ac:dyDescent="0.25">
      <c r="B7" s="8">
        <v>3</v>
      </c>
      <c r="C7" s="9">
        <v>32</v>
      </c>
      <c r="D7" s="7" t="s">
        <v>89</v>
      </c>
      <c r="E7" s="7" t="s">
        <v>90</v>
      </c>
      <c r="F7" s="7">
        <v>2023</v>
      </c>
      <c r="G7" s="7" t="s">
        <v>124</v>
      </c>
      <c r="H7" s="20" t="s">
        <v>290</v>
      </c>
      <c r="I7" s="7" t="s">
        <v>93</v>
      </c>
      <c r="J7" s="7">
        <v>4</v>
      </c>
      <c r="K7" s="7" t="s">
        <v>126</v>
      </c>
      <c r="L7" s="7" t="s">
        <v>127</v>
      </c>
      <c r="M7" s="11">
        <v>80</v>
      </c>
      <c r="N7" s="11">
        <v>8</v>
      </c>
      <c r="O7" s="12" t="s">
        <v>93</v>
      </c>
      <c r="P7" s="11" t="s">
        <v>128</v>
      </c>
      <c r="Q7" s="19" t="s">
        <v>92</v>
      </c>
      <c r="R7" s="54"/>
      <c r="S7" s="11" t="s">
        <v>108</v>
      </c>
      <c r="T7" s="11" t="s">
        <v>110</v>
      </c>
      <c r="U7" s="11" t="s">
        <v>108</v>
      </c>
      <c r="V7" s="11" t="s">
        <v>107</v>
      </c>
      <c r="W7" s="11" t="s">
        <v>109</v>
      </c>
      <c r="X7" s="11" t="s">
        <v>110</v>
      </c>
      <c r="Y7" s="11" t="s">
        <v>108</v>
      </c>
      <c r="Z7" s="11" t="s">
        <v>107</v>
      </c>
      <c r="AA7" s="11" t="s">
        <v>106</v>
      </c>
      <c r="AB7" s="11" t="s">
        <v>106</v>
      </c>
      <c r="AC7" s="11" t="s">
        <v>107</v>
      </c>
      <c r="AD7" s="11" t="s">
        <v>110</v>
      </c>
      <c r="AE7" s="17" t="s">
        <v>110</v>
      </c>
      <c r="AF7" s="11" t="s">
        <v>122</v>
      </c>
      <c r="AG7" s="16"/>
      <c r="AH7" s="11" t="s">
        <v>101</v>
      </c>
      <c r="AI7" s="11" t="s">
        <v>104</v>
      </c>
      <c r="AJ7" s="11" t="s">
        <v>101</v>
      </c>
      <c r="AK7" s="11" t="s">
        <v>104</v>
      </c>
      <c r="AL7" s="11" t="s">
        <v>104</v>
      </c>
      <c r="AM7" s="11" t="s">
        <v>105</v>
      </c>
      <c r="AN7" s="11" t="s">
        <v>105</v>
      </c>
      <c r="AO7" s="11" t="s">
        <v>105</v>
      </c>
      <c r="AP7" s="11" t="s">
        <v>104</v>
      </c>
      <c r="AQ7" s="11" t="s">
        <v>101</v>
      </c>
      <c r="AR7" s="17" t="s">
        <v>101</v>
      </c>
      <c r="AS7" s="54"/>
      <c r="AT7" s="11" t="s">
        <v>109</v>
      </c>
      <c r="AU7" s="11" t="s">
        <v>107</v>
      </c>
      <c r="AV7" s="11" t="s">
        <v>110</v>
      </c>
      <c r="AW7" s="11" t="s">
        <v>110</v>
      </c>
      <c r="AX7" s="11" t="s">
        <v>110</v>
      </c>
      <c r="AY7" s="11" t="s">
        <v>109</v>
      </c>
      <c r="AZ7" s="11" t="s">
        <v>108</v>
      </c>
      <c r="BA7" s="11" t="s">
        <v>107</v>
      </c>
      <c r="BB7" s="11" t="s">
        <v>109</v>
      </c>
      <c r="BC7" s="11" t="s">
        <v>106</v>
      </c>
      <c r="BD7" s="11" t="s">
        <v>108</v>
      </c>
      <c r="BE7" s="11" t="s">
        <v>110</v>
      </c>
      <c r="BF7" s="18" t="s">
        <v>106</v>
      </c>
      <c r="BG7" s="54"/>
      <c r="BH7" s="7" t="s">
        <v>111</v>
      </c>
      <c r="BI7" s="7" t="s">
        <v>111</v>
      </c>
      <c r="BJ7" s="7" t="s">
        <v>111</v>
      </c>
      <c r="BK7" s="7" t="s">
        <v>113</v>
      </c>
      <c r="BL7" s="7" t="s">
        <v>111</v>
      </c>
      <c r="BM7" s="7" t="s">
        <v>113</v>
      </c>
      <c r="BN7" s="54"/>
      <c r="BO7" s="11" t="s">
        <v>114</v>
      </c>
      <c r="BP7" s="11" t="s">
        <v>142</v>
      </c>
      <c r="BQ7" s="11" t="s">
        <v>114</v>
      </c>
      <c r="BR7" s="11" t="s">
        <v>142</v>
      </c>
      <c r="BS7" s="11" t="s">
        <v>129</v>
      </c>
      <c r="BT7" s="11" t="s">
        <v>139</v>
      </c>
      <c r="BU7" s="11" t="s">
        <v>139</v>
      </c>
      <c r="BV7" s="11" t="s">
        <v>114</v>
      </c>
      <c r="BW7" s="11" t="s">
        <v>140</v>
      </c>
      <c r="BX7" s="17" t="s">
        <v>106</v>
      </c>
      <c r="BY7" s="11" t="s">
        <v>120</v>
      </c>
      <c r="BZ7" s="17" t="s">
        <v>92</v>
      </c>
      <c r="CA7" s="11" t="s">
        <v>93</v>
      </c>
      <c r="CB7" s="11" t="s">
        <v>93</v>
      </c>
      <c r="CC7" s="11" t="s">
        <v>93</v>
      </c>
      <c r="CD7" s="11" t="s">
        <v>93</v>
      </c>
      <c r="CE7" s="17" t="s">
        <v>122</v>
      </c>
      <c r="CF7" s="7" t="s">
        <v>93</v>
      </c>
    </row>
    <row r="8" spans="1:88" ht="15.75" customHeight="1" x14ac:dyDescent="0.25">
      <c r="B8" s="8">
        <v>4</v>
      </c>
      <c r="C8" s="9">
        <v>30</v>
      </c>
      <c r="D8" s="7" t="s">
        <v>89</v>
      </c>
      <c r="E8" s="7" t="s">
        <v>90</v>
      </c>
      <c r="F8" s="7">
        <v>2024</v>
      </c>
      <c r="G8" s="7" t="s">
        <v>130</v>
      </c>
      <c r="H8" s="20" t="s">
        <v>291</v>
      </c>
      <c r="I8" s="7" t="s">
        <v>93</v>
      </c>
      <c r="J8" s="7">
        <v>16</v>
      </c>
      <c r="K8" s="7" t="s">
        <v>132</v>
      </c>
      <c r="L8" s="7" t="s">
        <v>133</v>
      </c>
      <c r="M8" s="11">
        <v>80</v>
      </c>
      <c r="N8" s="11">
        <v>5</v>
      </c>
      <c r="O8" s="12" t="s">
        <v>92</v>
      </c>
      <c r="P8" s="11" t="s">
        <v>134</v>
      </c>
      <c r="Q8" s="13" t="s">
        <v>93</v>
      </c>
      <c r="R8" s="54"/>
      <c r="S8" s="11" t="s">
        <v>107</v>
      </c>
      <c r="T8" s="11" t="s">
        <v>106</v>
      </c>
      <c r="U8" s="11" t="s">
        <v>107</v>
      </c>
      <c r="V8" s="11" t="s">
        <v>106</v>
      </c>
      <c r="W8" s="11" t="s">
        <v>107</v>
      </c>
      <c r="X8" s="11" t="s">
        <v>106</v>
      </c>
      <c r="Y8" s="11" t="s">
        <v>107</v>
      </c>
      <c r="Z8" s="11" t="s">
        <v>106</v>
      </c>
      <c r="AA8" s="11" t="s">
        <v>107</v>
      </c>
      <c r="AB8" s="11" t="s">
        <v>107</v>
      </c>
      <c r="AC8" s="11" t="s">
        <v>107</v>
      </c>
      <c r="AD8" s="11" t="s">
        <v>110</v>
      </c>
      <c r="AE8" s="17" t="s">
        <v>110</v>
      </c>
      <c r="AF8" s="11" t="s">
        <v>93</v>
      </c>
      <c r="AG8" s="16"/>
      <c r="AH8" s="11" t="s">
        <v>104</v>
      </c>
      <c r="AI8" s="11" t="s">
        <v>102</v>
      </c>
      <c r="AJ8" s="11" t="s">
        <v>103</v>
      </c>
      <c r="AK8" s="11" t="s">
        <v>104</v>
      </c>
      <c r="AL8" s="11" t="s">
        <v>101</v>
      </c>
      <c r="AM8" s="11" t="s">
        <v>104</v>
      </c>
      <c r="AN8" s="11" t="s">
        <v>104</v>
      </c>
      <c r="AO8" s="11" t="s">
        <v>101</v>
      </c>
      <c r="AP8" s="11" t="s">
        <v>103</v>
      </c>
      <c r="AQ8" s="11" t="s">
        <v>103</v>
      </c>
      <c r="AR8" s="17" t="s">
        <v>102</v>
      </c>
      <c r="AS8" s="54"/>
      <c r="AT8" s="11" t="s">
        <v>110</v>
      </c>
      <c r="AU8" s="11" t="s">
        <v>107</v>
      </c>
      <c r="AV8" s="11" t="s">
        <v>110</v>
      </c>
      <c r="AW8" s="11" t="s">
        <v>110</v>
      </c>
      <c r="AX8" s="11" t="s">
        <v>106</v>
      </c>
      <c r="AY8" s="11" t="s">
        <v>108</v>
      </c>
      <c r="AZ8" s="11" t="s">
        <v>106</v>
      </c>
      <c r="BA8" s="11" t="s">
        <v>107</v>
      </c>
      <c r="BB8" s="11" t="s">
        <v>110</v>
      </c>
      <c r="BC8" s="11" t="s">
        <v>110</v>
      </c>
      <c r="BD8" s="11" t="s">
        <v>110</v>
      </c>
      <c r="BE8" s="11" t="s">
        <v>110</v>
      </c>
      <c r="BF8" s="18" t="s">
        <v>110</v>
      </c>
      <c r="BG8" s="54"/>
      <c r="BH8" s="7" t="s">
        <v>111</v>
      </c>
      <c r="BI8" s="7" t="s">
        <v>112</v>
      </c>
      <c r="BJ8" s="7" t="s">
        <v>112</v>
      </c>
      <c r="BK8" s="7" t="s">
        <v>111</v>
      </c>
      <c r="BL8" s="7" t="s">
        <v>111</v>
      </c>
      <c r="BM8" s="7" t="s">
        <v>111</v>
      </c>
      <c r="BN8" s="54"/>
      <c r="BO8" s="11" t="s">
        <v>114</v>
      </c>
      <c r="BP8" s="11" t="s">
        <v>142</v>
      </c>
      <c r="BQ8" s="11" t="s">
        <v>142</v>
      </c>
      <c r="BR8" s="11" t="s">
        <v>139</v>
      </c>
      <c r="BS8" s="11" t="s">
        <v>142</v>
      </c>
      <c r="BT8" s="11" t="s">
        <v>142</v>
      </c>
      <c r="BU8" s="11" t="s">
        <v>142</v>
      </c>
      <c r="BV8" s="11" t="s">
        <v>142</v>
      </c>
      <c r="BW8" s="11" t="s">
        <v>302</v>
      </c>
      <c r="BX8" s="17" t="s">
        <v>107</v>
      </c>
      <c r="BY8" s="11" t="s">
        <v>93</v>
      </c>
      <c r="BZ8" s="17" t="s">
        <v>93</v>
      </c>
      <c r="CA8" s="11" t="s">
        <v>120</v>
      </c>
      <c r="CB8" s="11" t="s">
        <v>294</v>
      </c>
      <c r="CC8" s="11" t="s">
        <v>120</v>
      </c>
      <c r="CD8" s="11" t="s">
        <v>122</v>
      </c>
      <c r="CE8" s="17" t="s">
        <v>93</v>
      </c>
      <c r="CF8" s="7" t="s">
        <v>92</v>
      </c>
    </row>
    <row r="9" spans="1:88" ht="15.75" customHeight="1" x14ac:dyDescent="0.25">
      <c r="B9" s="8">
        <v>5</v>
      </c>
      <c r="C9" s="9">
        <v>29</v>
      </c>
      <c r="D9" s="7" t="s">
        <v>89</v>
      </c>
      <c r="E9" s="7" t="s">
        <v>135</v>
      </c>
      <c r="F9" s="7">
        <v>2022</v>
      </c>
      <c r="G9" s="7" t="s">
        <v>91</v>
      </c>
      <c r="H9" s="20" t="s">
        <v>292</v>
      </c>
      <c r="I9" s="7" t="s">
        <v>93</v>
      </c>
      <c r="J9" s="7">
        <v>19</v>
      </c>
      <c r="K9" s="7" t="s">
        <v>137</v>
      </c>
      <c r="L9" s="7" t="s">
        <v>117</v>
      </c>
      <c r="M9" s="11">
        <v>80</v>
      </c>
      <c r="N9" s="11">
        <v>3</v>
      </c>
      <c r="O9" s="12" t="s">
        <v>93</v>
      </c>
      <c r="P9" s="11" t="s">
        <v>134</v>
      </c>
      <c r="Q9" s="13" t="s">
        <v>93</v>
      </c>
      <c r="R9" s="54"/>
      <c r="S9" s="11" t="s">
        <v>108</v>
      </c>
      <c r="T9" s="11" t="s">
        <v>107</v>
      </c>
      <c r="U9" s="11" t="s">
        <v>108</v>
      </c>
      <c r="V9" s="11" t="s">
        <v>107</v>
      </c>
      <c r="W9" s="11" t="s">
        <v>108</v>
      </c>
      <c r="X9" s="11" t="s">
        <v>110</v>
      </c>
      <c r="Y9" s="11" t="s">
        <v>107</v>
      </c>
      <c r="Z9" s="11" t="s">
        <v>107</v>
      </c>
      <c r="AA9" s="11" t="s">
        <v>106</v>
      </c>
      <c r="AB9" s="11" t="s">
        <v>107</v>
      </c>
      <c r="AC9" s="11" t="s">
        <v>107</v>
      </c>
      <c r="AD9" s="11" t="s">
        <v>107</v>
      </c>
      <c r="AE9" s="17" t="s">
        <v>110</v>
      </c>
      <c r="AF9" s="11" t="s">
        <v>92</v>
      </c>
      <c r="AG9" s="16"/>
      <c r="AH9" s="11" t="s">
        <v>119</v>
      </c>
      <c r="AI9" s="11" t="s">
        <v>119</v>
      </c>
      <c r="AJ9" s="11" t="s">
        <v>101</v>
      </c>
      <c r="AK9" s="11" t="s">
        <v>104</v>
      </c>
      <c r="AL9" s="11" t="s">
        <v>101</v>
      </c>
      <c r="AM9" s="11" t="s">
        <v>104</v>
      </c>
      <c r="AN9" s="11" t="s">
        <v>105</v>
      </c>
      <c r="AO9" s="11" t="s">
        <v>105</v>
      </c>
      <c r="AP9" s="11" t="s">
        <v>105</v>
      </c>
      <c r="AQ9" s="11" t="s">
        <v>101</v>
      </c>
      <c r="AR9" s="17" t="s">
        <v>101</v>
      </c>
      <c r="AS9" s="54"/>
      <c r="AT9" s="11" t="s">
        <v>110</v>
      </c>
      <c r="AU9" s="11" t="s">
        <v>107</v>
      </c>
      <c r="AV9" s="11" t="s">
        <v>107</v>
      </c>
      <c r="AW9" s="11" t="s">
        <v>110</v>
      </c>
      <c r="AX9" s="11" t="s">
        <v>110</v>
      </c>
      <c r="AY9" s="11" t="s">
        <v>109</v>
      </c>
      <c r="AZ9" s="11" t="s">
        <v>106</v>
      </c>
      <c r="BA9" s="11" t="s">
        <v>106</v>
      </c>
      <c r="BB9" s="11" t="s">
        <v>109</v>
      </c>
      <c r="BC9" s="11" t="s">
        <v>110</v>
      </c>
      <c r="BD9" s="11" t="s">
        <v>107</v>
      </c>
      <c r="BE9" s="11" t="s">
        <v>110</v>
      </c>
      <c r="BF9" s="18" t="s">
        <v>106</v>
      </c>
      <c r="BG9" s="54"/>
      <c r="BH9" s="7" t="s">
        <v>111</v>
      </c>
      <c r="BI9" s="7" t="s">
        <v>138</v>
      </c>
      <c r="BJ9" s="7" t="s">
        <v>111</v>
      </c>
      <c r="BK9" s="7" t="s">
        <v>111</v>
      </c>
      <c r="BL9" s="7" t="s">
        <v>113</v>
      </c>
      <c r="BM9" s="7" t="s">
        <v>113</v>
      </c>
      <c r="BN9" s="54"/>
      <c r="BO9" s="11" t="s">
        <v>142</v>
      </c>
      <c r="BP9" s="11" t="s">
        <v>139</v>
      </c>
      <c r="BQ9" s="11" t="s">
        <v>139</v>
      </c>
      <c r="BR9" s="11" t="s">
        <v>139</v>
      </c>
      <c r="BS9" s="11" t="s">
        <v>129</v>
      </c>
      <c r="BT9" s="11" t="s">
        <v>129</v>
      </c>
      <c r="BU9" s="11" t="s">
        <v>129</v>
      </c>
      <c r="BV9" s="7" t="s">
        <v>139</v>
      </c>
      <c r="BW9" s="11" t="s">
        <v>140</v>
      </c>
      <c r="BX9" s="17" t="s">
        <v>106</v>
      </c>
      <c r="BY9" s="11" t="s">
        <v>93</v>
      </c>
      <c r="BZ9" s="17" t="s">
        <v>92</v>
      </c>
      <c r="CA9" s="11" t="s">
        <v>93</v>
      </c>
      <c r="CB9" s="11" t="s">
        <v>295</v>
      </c>
      <c r="CC9" s="11" t="s">
        <v>93</v>
      </c>
      <c r="CD9" s="11" t="s">
        <v>93</v>
      </c>
      <c r="CE9" s="17" t="s">
        <v>92</v>
      </c>
      <c r="CF9" s="7" t="s">
        <v>93</v>
      </c>
    </row>
    <row r="10" spans="1:88" ht="15.75" customHeight="1" x14ac:dyDescent="0.25">
      <c r="B10" s="8">
        <v>6</v>
      </c>
      <c r="C10" s="21">
        <v>26</v>
      </c>
      <c r="D10" s="22" t="s">
        <v>89</v>
      </c>
      <c r="E10" s="22" t="s">
        <v>90</v>
      </c>
      <c r="F10" s="22">
        <v>2022</v>
      </c>
      <c r="G10" s="22" t="s">
        <v>91</v>
      </c>
      <c r="H10" s="10" t="s">
        <v>92</v>
      </c>
      <c r="I10" s="23" t="s">
        <v>92</v>
      </c>
      <c r="J10" s="22" t="s">
        <v>141</v>
      </c>
      <c r="K10" s="22" t="s">
        <v>141</v>
      </c>
      <c r="L10" s="22" t="s">
        <v>141</v>
      </c>
      <c r="M10" s="22" t="s">
        <v>141</v>
      </c>
      <c r="N10" s="22" t="s">
        <v>141</v>
      </c>
      <c r="O10" s="24" t="s">
        <v>141</v>
      </c>
      <c r="P10" s="22" t="s">
        <v>141</v>
      </c>
      <c r="Q10" s="27" t="s">
        <v>141</v>
      </c>
      <c r="R10" s="54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5"/>
      <c r="AF10" s="23" t="s">
        <v>141</v>
      </c>
      <c r="AG10" s="26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5"/>
      <c r="AS10" s="54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7"/>
      <c r="BG10" s="54"/>
      <c r="BH10" s="22"/>
      <c r="BI10" s="22"/>
      <c r="BJ10" s="22"/>
      <c r="BK10" s="22"/>
      <c r="BL10" s="22"/>
      <c r="BM10" s="22"/>
      <c r="BN10" s="54"/>
      <c r="BO10" s="22"/>
      <c r="BP10" s="22"/>
      <c r="BQ10" s="22"/>
      <c r="BR10" s="22"/>
      <c r="BS10" s="22"/>
      <c r="BT10" s="22"/>
      <c r="BU10" s="22"/>
      <c r="BV10" s="22"/>
      <c r="BW10" s="22"/>
      <c r="BX10" s="25"/>
      <c r="BY10" s="23"/>
      <c r="BZ10" s="25"/>
      <c r="CA10" s="23"/>
      <c r="CB10" s="22"/>
      <c r="CC10" s="22"/>
      <c r="CD10" s="22"/>
      <c r="CE10" s="25"/>
      <c r="CF10" s="23"/>
    </row>
    <row r="11" spans="1:88" ht="15.75" customHeight="1" x14ac:dyDescent="0.25">
      <c r="B11" s="8">
        <v>7</v>
      </c>
      <c r="C11" s="9">
        <v>34</v>
      </c>
      <c r="D11" s="7" t="s">
        <v>89</v>
      </c>
      <c r="E11" s="7" t="s">
        <v>90</v>
      </c>
      <c r="F11" s="7">
        <v>2023</v>
      </c>
      <c r="G11" s="7" t="s">
        <v>91</v>
      </c>
      <c r="H11" s="10" t="s">
        <v>92</v>
      </c>
      <c r="I11" s="7" t="s">
        <v>93</v>
      </c>
      <c r="J11" s="7">
        <v>11</v>
      </c>
      <c r="K11" s="7" t="s">
        <v>126</v>
      </c>
      <c r="L11" s="7" t="s">
        <v>127</v>
      </c>
      <c r="M11" s="11">
        <v>55</v>
      </c>
      <c r="N11" s="11">
        <v>12</v>
      </c>
      <c r="O11" s="12" t="s">
        <v>93</v>
      </c>
      <c r="P11" s="11" t="s">
        <v>134</v>
      </c>
      <c r="Q11" s="19" t="s">
        <v>92</v>
      </c>
      <c r="R11" s="54"/>
      <c r="S11" s="11" t="s">
        <v>107</v>
      </c>
      <c r="T11" s="11" t="s">
        <v>107</v>
      </c>
      <c r="U11" s="11" t="s">
        <v>106</v>
      </c>
      <c r="V11" s="11" t="s">
        <v>106</v>
      </c>
      <c r="W11" s="11" t="s">
        <v>107</v>
      </c>
      <c r="X11" s="11" t="s">
        <v>107</v>
      </c>
      <c r="Y11" s="11" t="s">
        <v>110</v>
      </c>
      <c r="Z11" s="11" t="s">
        <v>107</v>
      </c>
      <c r="AA11" s="11" t="s">
        <v>107</v>
      </c>
      <c r="AB11" s="11" t="s">
        <v>106</v>
      </c>
      <c r="AC11" s="11" t="s">
        <v>110</v>
      </c>
      <c r="AD11" s="11" t="s">
        <v>107</v>
      </c>
      <c r="AE11" s="17" t="s">
        <v>110</v>
      </c>
      <c r="AF11" s="11" t="s">
        <v>120</v>
      </c>
      <c r="AG11" s="16"/>
      <c r="AH11" s="11" t="s">
        <v>101</v>
      </c>
      <c r="AI11" s="11" t="s">
        <v>103</v>
      </c>
      <c r="AJ11" s="11" t="s">
        <v>103</v>
      </c>
      <c r="AK11" s="11" t="s">
        <v>104</v>
      </c>
      <c r="AL11" s="11" t="s">
        <v>104</v>
      </c>
      <c r="AM11" s="11" t="s">
        <v>103</v>
      </c>
      <c r="AN11" s="11" t="s">
        <v>104</v>
      </c>
      <c r="AO11" s="11" t="s">
        <v>103</v>
      </c>
      <c r="AP11" s="11" t="s">
        <v>101</v>
      </c>
      <c r="AQ11" s="11" t="s">
        <v>103</v>
      </c>
      <c r="AR11" s="17" t="s">
        <v>103</v>
      </c>
      <c r="AS11" s="54"/>
      <c r="AT11" s="11" t="s">
        <v>106</v>
      </c>
      <c r="AU11" s="11" t="s">
        <v>106</v>
      </c>
      <c r="AV11" s="11" t="s">
        <v>106</v>
      </c>
      <c r="AW11" s="11" t="s">
        <v>110</v>
      </c>
      <c r="AX11" s="11" t="s">
        <v>110</v>
      </c>
      <c r="AY11" s="11" t="s">
        <v>109</v>
      </c>
      <c r="AZ11" s="11" t="s">
        <v>106</v>
      </c>
      <c r="BA11" s="11" t="s">
        <v>106</v>
      </c>
      <c r="BB11" s="11" t="s">
        <v>107</v>
      </c>
      <c r="BC11" s="11" t="s">
        <v>109</v>
      </c>
      <c r="BD11" s="11" t="s">
        <v>110</v>
      </c>
      <c r="BE11" s="11" t="s">
        <v>106</v>
      </c>
      <c r="BF11" s="18" t="s">
        <v>109</v>
      </c>
      <c r="BG11" s="54"/>
      <c r="BH11" s="273" t="s">
        <v>138</v>
      </c>
      <c r="BI11" s="7" t="s">
        <v>138</v>
      </c>
      <c r="BJ11" s="7" t="s">
        <v>138</v>
      </c>
      <c r="BK11" s="7" t="s">
        <v>111</v>
      </c>
      <c r="BL11" s="7" t="s">
        <v>138</v>
      </c>
      <c r="BM11" s="7" t="s">
        <v>138</v>
      </c>
      <c r="BN11" s="54"/>
      <c r="BO11" s="11" t="s">
        <v>142</v>
      </c>
      <c r="BP11" s="11" t="s">
        <v>139</v>
      </c>
      <c r="BQ11" s="11" t="s">
        <v>139</v>
      </c>
      <c r="BR11" s="11" t="s">
        <v>139</v>
      </c>
      <c r="BS11" s="11" t="s">
        <v>139</v>
      </c>
      <c r="BT11" s="11" t="s">
        <v>139</v>
      </c>
      <c r="BU11" s="11" t="s">
        <v>303</v>
      </c>
      <c r="BV11" s="11" t="s">
        <v>139</v>
      </c>
      <c r="BW11" s="11" t="s">
        <v>302</v>
      </c>
      <c r="BX11" s="17" t="s">
        <v>107</v>
      </c>
      <c r="BY11" s="11" t="s">
        <v>120</v>
      </c>
      <c r="BZ11" s="17" t="s">
        <v>296</v>
      </c>
      <c r="CA11" s="11" t="s">
        <v>122</v>
      </c>
      <c r="CB11" s="11" t="s">
        <v>297</v>
      </c>
      <c r="CC11" s="11" t="s">
        <v>120</v>
      </c>
      <c r="CD11" s="11" t="s">
        <v>120</v>
      </c>
      <c r="CE11" s="17" t="s">
        <v>93</v>
      </c>
      <c r="CF11" s="7" t="s">
        <v>92</v>
      </c>
    </row>
    <row r="12" spans="1:88" ht="15.75" customHeight="1" x14ac:dyDescent="0.25">
      <c r="B12" s="8">
        <v>8</v>
      </c>
      <c r="C12" s="9">
        <v>27</v>
      </c>
      <c r="D12" s="7" t="s">
        <v>89</v>
      </c>
      <c r="E12" s="7" t="s">
        <v>135</v>
      </c>
      <c r="F12" s="7">
        <v>2023</v>
      </c>
      <c r="G12" s="28" t="s">
        <v>144</v>
      </c>
      <c r="H12" s="10" t="s">
        <v>92</v>
      </c>
      <c r="I12" s="7" t="s">
        <v>93</v>
      </c>
      <c r="J12" s="7">
        <v>12</v>
      </c>
      <c r="K12" s="7" t="s">
        <v>145</v>
      </c>
      <c r="L12" s="7" t="s">
        <v>146</v>
      </c>
      <c r="M12" s="11">
        <v>65</v>
      </c>
      <c r="N12" s="11">
        <v>3</v>
      </c>
      <c r="O12" s="12" t="s">
        <v>92</v>
      </c>
      <c r="P12" s="11" t="s">
        <v>134</v>
      </c>
      <c r="Q12" s="19" t="s">
        <v>93</v>
      </c>
      <c r="R12" s="54"/>
      <c r="S12" s="11" t="s">
        <v>106</v>
      </c>
      <c r="T12" s="11" t="s">
        <v>107</v>
      </c>
      <c r="U12" s="11" t="s">
        <v>106</v>
      </c>
      <c r="V12" s="11" t="s">
        <v>108</v>
      </c>
      <c r="W12" s="11" t="s">
        <v>107</v>
      </c>
      <c r="X12" s="11" t="s">
        <v>106</v>
      </c>
      <c r="Y12" s="11" t="s">
        <v>108</v>
      </c>
      <c r="Z12" s="11" t="s">
        <v>106</v>
      </c>
      <c r="AA12" s="11" t="s">
        <v>108</v>
      </c>
      <c r="AB12" s="11" t="s">
        <v>106</v>
      </c>
      <c r="AC12" s="11" t="s">
        <v>107</v>
      </c>
      <c r="AD12" s="11" t="s">
        <v>108</v>
      </c>
      <c r="AE12" s="17" t="s">
        <v>110</v>
      </c>
      <c r="AF12" s="11" t="s">
        <v>93</v>
      </c>
      <c r="AG12" s="16"/>
      <c r="AH12" s="11" t="s">
        <v>104</v>
      </c>
      <c r="AI12" s="11" t="s">
        <v>104</v>
      </c>
      <c r="AJ12" s="11" t="s">
        <v>104</v>
      </c>
      <c r="AK12" s="11" t="s">
        <v>103</v>
      </c>
      <c r="AL12" s="11" t="s">
        <v>105</v>
      </c>
      <c r="AM12" s="11" t="s">
        <v>105</v>
      </c>
      <c r="AN12" s="11" t="s">
        <v>105</v>
      </c>
      <c r="AO12" s="11" t="s">
        <v>104</v>
      </c>
      <c r="AP12" s="11" t="s">
        <v>103</v>
      </c>
      <c r="AQ12" s="11" t="s">
        <v>104</v>
      </c>
      <c r="AR12" s="17" t="s">
        <v>103</v>
      </c>
      <c r="AS12" s="54"/>
      <c r="AT12" s="11" t="s">
        <v>107</v>
      </c>
      <c r="AU12" s="11" t="s">
        <v>106</v>
      </c>
      <c r="AV12" s="11" t="s">
        <v>108</v>
      </c>
      <c r="AW12" s="11" t="s">
        <v>110</v>
      </c>
      <c r="AX12" s="11" t="s">
        <v>108</v>
      </c>
      <c r="AY12" s="11" t="s">
        <v>109</v>
      </c>
      <c r="AZ12" s="11" t="s">
        <v>108</v>
      </c>
      <c r="BA12" s="11" t="s">
        <v>108</v>
      </c>
      <c r="BB12" s="11" t="s">
        <v>108</v>
      </c>
      <c r="BC12" s="11" t="s">
        <v>106</v>
      </c>
      <c r="BD12" s="11" t="s">
        <v>106</v>
      </c>
      <c r="BE12" s="11" t="s">
        <v>110</v>
      </c>
      <c r="BF12" s="18" t="s">
        <v>322</v>
      </c>
      <c r="BG12" s="54"/>
      <c r="BH12" s="7" t="s">
        <v>138</v>
      </c>
      <c r="BI12" s="273" t="s">
        <v>111</v>
      </c>
      <c r="BJ12" s="7" t="s">
        <v>113</v>
      </c>
      <c r="BK12" s="7" t="s">
        <v>113</v>
      </c>
      <c r="BL12" s="7" t="s">
        <v>113</v>
      </c>
      <c r="BM12" s="7" t="s">
        <v>113</v>
      </c>
      <c r="BN12" s="54"/>
      <c r="BO12" s="11" t="s">
        <v>114</v>
      </c>
      <c r="BP12" s="11" t="s">
        <v>139</v>
      </c>
      <c r="BQ12" s="11" t="s">
        <v>142</v>
      </c>
      <c r="BR12" s="11" t="s">
        <v>139</v>
      </c>
      <c r="BS12" s="11" t="s">
        <v>139</v>
      </c>
      <c r="BT12" s="11" t="s">
        <v>142</v>
      </c>
      <c r="BU12" s="11" t="s">
        <v>142</v>
      </c>
      <c r="BV12" s="11" t="s">
        <v>139</v>
      </c>
      <c r="BW12" s="11" t="s">
        <v>302</v>
      </c>
      <c r="BX12" s="17" t="s">
        <v>106</v>
      </c>
      <c r="BY12" s="11" t="s">
        <v>120</v>
      </c>
      <c r="BZ12" s="17" t="s">
        <v>289</v>
      </c>
      <c r="CA12" s="11" t="s">
        <v>122</v>
      </c>
      <c r="CB12" s="11" t="s">
        <v>288</v>
      </c>
      <c r="CC12" s="11" t="s">
        <v>93</v>
      </c>
      <c r="CD12" s="11" t="s">
        <v>122</v>
      </c>
      <c r="CE12" s="17" t="s">
        <v>93</v>
      </c>
      <c r="CF12" s="7" t="s">
        <v>289</v>
      </c>
      <c r="CG12" s="29"/>
    </row>
    <row r="13" spans="1:88" ht="15.75" customHeight="1" x14ac:dyDescent="0.25">
      <c r="B13" s="8">
        <v>9</v>
      </c>
      <c r="C13" s="9">
        <v>29</v>
      </c>
      <c r="D13" s="7" t="s">
        <v>89</v>
      </c>
      <c r="E13" s="7" t="s">
        <v>90</v>
      </c>
      <c r="F13" s="7">
        <v>2023</v>
      </c>
      <c r="G13" s="28" t="s">
        <v>147</v>
      </c>
      <c r="H13" s="20" t="s">
        <v>293</v>
      </c>
      <c r="I13" s="7" t="s">
        <v>93</v>
      </c>
      <c r="J13" s="7">
        <v>6</v>
      </c>
      <c r="K13" s="7" t="s">
        <v>145</v>
      </c>
      <c r="L13" s="7" t="s">
        <v>127</v>
      </c>
      <c r="M13" s="11">
        <v>40</v>
      </c>
      <c r="N13" s="11">
        <v>6</v>
      </c>
      <c r="O13" s="12" t="s">
        <v>93</v>
      </c>
      <c r="P13" s="11" t="s">
        <v>128</v>
      </c>
      <c r="Q13" s="19" t="s">
        <v>92</v>
      </c>
      <c r="R13" s="54"/>
      <c r="S13" s="11" t="s">
        <v>107</v>
      </c>
      <c r="T13" s="11" t="s">
        <v>107</v>
      </c>
      <c r="U13" s="11" t="s">
        <v>107</v>
      </c>
      <c r="V13" s="11" t="s">
        <v>106</v>
      </c>
      <c r="W13" s="11" t="s">
        <v>107</v>
      </c>
      <c r="X13" s="11" t="s">
        <v>106</v>
      </c>
      <c r="Y13" s="11" t="s">
        <v>107</v>
      </c>
      <c r="Z13" s="11" t="s">
        <v>106</v>
      </c>
      <c r="AA13" s="11" t="s">
        <v>107</v>
      </c>
      <c r="AB13" s="11" t="s">
        <v>106</v>
      </c>
      <c r="AC13" s="11" t="s">
        <v>107</v>
      </c>
      <c r="AD13" s="11" t="s">
        <v>107</v>
      </c>
      <c r="AE13" s="17" t="s">
        <v>107</v>
      </c>
      <c r="AF13" s="11" t="s">
        <v>93</v>
      </c>
      <c r="AG13" s="30"/>
      <c r="AH13" s="11" t="s">
        <v>104</v>
      </c>
      <c r="AI13" s="11" t="s">
        <v>103</v>
      </c>
      <c r="AJ13" s="11" t="s">
        <v>103</v>
      </c>
      <c r="AK13" s="11" t="s">
        <v>101</v>
      </c>
      <c r="AL13" s="11" t="s">
        <v>101</v>
      </c>
      <c r="AM13" s="11" t="s">
        <v>103</v>
      </c>
      <c r="AN13" s="11" t="s">
        <v>103</v>
      </c>
      <c r="AO13" s="11" t="s">
        <v>103</v>
      </c>
      <c r="AP13" s="11" t="s">
        <v>103</v>
      </c>
      <c r="AQ13" s="11" t="s">
        <v>101</v>
      </c>
      <c r="AR13" s="17" t="s">
        <v>101</v>
      </c>
      <c r="AS13" s="54"/>
      <c r="AT13" s="11" t="s">
        <v>108</v>
      </c>
      <c r="AU13" s="11" t="s">
        <v>108</v>
      </c>
      <c r="AV13" s="11" t="s">
        <v>108</v>
      </c>
      <c r="AW13" s="11" t="s">
        <v>106</v>
      </c>
      <c r="AX13" s="11" t="s">
        <v>106</v>
      </c>
      <c r="AY13" s="11" t="s">
        <v>109</v>
      </c>
      <c r="AZ13" s="11" t="s">
        <v>106</v>
      </c>
      <c r="BA13" s="11" t="s">
        <v>107</v>
      </c>
      <c r="BB13" s="11" t="s">
        <v>106</v>
      </c>
      <c r="BC13" s="11" t="s">
        <v>106</v>
      </c>
      <c r="BD13" s="11" t="s">
        <v>108</v>
      </c>
      <c r="BE13" s="11" t="s">
        <v>106</v>
      </c>
      <c r="BF13" s="18" t="s">
        <v>106</v>
      </c>
      <c r="BG13" s="54"/>
      <c r="BH13" s="7" t="s">
        <v>138</v>
      </c>
      <c r="BI13" s="7" t="s">
        <v>138</v>
      </c>
      <c r="BJ13" s="7" t="s">
        <v>111</v>
      </c>
      <c r="BK13" s="7" t="s">
        <v>111</v>
      </c>
      <c r="BL13" s="7" t="s">
        <v>138</v>
      </c>
      <c r="BM13" s="7" t="s">
        <v>111</v>
      </c>
      <c r="BN13" s="54"/>
      <c r="BO13" s="11" t="s">
        <v>142</v>
      </c>
      <c r="BP13" s="11" t="s">
        <v>139</v>
      </c>
      <c r="BQ13" s="11" t="s">
        <v>139</v>
      </c>
      <c r="BR13" s="11" t="s">
        <v>142</v>
      </c>
      <c r="BS13" s="11" t="s">
        <v>142</v>
      </c>
      <c r="BT13" s="11" t="s">
        <v>142</v>
      </c>
      <c r="BU13" s="11" t="s">
        <v>139</v>
      </c>
      <c r="BV13" s="11" t="s">
        <v>142</v>
      </c>
      <c r="BW13" s="11" t="s">
        <v>302</v>
      </c>
      <c r="BX13" s="17" t="s">
        <v>106</v>
      </c>
      <c r="BY13" s="11" t="s">
        <v>120</v>
      </c>
      <c r="BZ13" s="17" t="s">
        <v>92</v>
      </c>
      <c r="CA13" s="11" t="s">
        <v>122</v>
      </c>
      <c r="CB13" s="11" t="s">
        <v>298</v>
      </c>
      <c r="CC13" s="11" t="s">
        <v>122</v>
      </c>
      <c r="CD13" s="11" t="s">
        <v>120</v>
      </c>
      <c r="CE13" s="17" t="s">
        <v>122</v>
      </c>
      <c r="CF13" s="7" t="s">
        <v>92</v>
      </c>
      <c r="CG13" s="29"/>
    </row>
    <row r="14" spans="1:88" ht="15.75" customHeight="1" x14ac:dyDescent="0.25">
      <c r="B14" s="8">
        <v>10</v>
      </c>
      <c r="C14" s="9">
        <v>31</v>
      </c>
      <c r="D14" s="7" t="s">
        <v>89</v>
      </c>
      <c r="E14" s="7" t="s">
        <v>90</v>
      </c>
      <c r="F14" s="7">
        <v>2022</v>
      </c>
      <c r="G14" s="7" t="s">
        <v>147</v>
      </c>
      <c r="H14" s="20" t="s">
        <v>293</v>
      </c>
      <c r="I14" s="7" t="s">
        <v>93</v>
      </c>
      <c r="J14" s="7">
        <v>22</v>
      </c>
      <c r="K14" s="7" t="s">
        <v>149</v>
      </c>
      <c r="L14" s="7" t="s">
        <v>127</v>
      </c>
      <c r="M14" s="11">
        <v>70</v>
      </c>
      <c r="N14" s="11">
        <v>0</v>
      </c>
      <c r="O14" s="12" t="s">
        <v>92</v>
      </c>
      <c r="P14" s="11" t="s">
        <v>150</v>
      </c>
      <c r="Q14" s="19" t="s">
        <v>93</v>
      </c>
      <c r="R14" s="54"/>
      <c r="S14" s="11" t="s">
        <v>106</v>
      </c>
      <c r="T14" s="11" t="s">
        <v>106</v>
      </c>
      <c r="U14" s="11" t="s">
        <v>107</v>
      </c>
      <c r="V14" s="11" t="s">
        <v>106</v>
      </c>
      <c r="W14" s="11" t="s">
        <v>106</v>
      </c>
      <c r="X14" s="11" t="s">
        <v>108</v>
      </c>
      <c r="Y14" s="11" t="s">
        <v>107</v>
      </c>
      <c r="Z14" s="11" t="s">
        <v>108</v>
      </c>
      <c r="AA14" s="11" t="s">
        <v>107</v>
      </c>
      <c r="AB14" s="11" t="s">
        <v>106</v>
      </c>
      <c r="AC14" s="11" t="s">
        <v>107</v>
      </c>
      <c r="AD14" s="11" t="s">
        <v>108</v>
      </c>
      <c r="AE14" s="17" t="s">
        <v>110</v>
      </c>
      <c r="AF14" s="11" t="s">
        <v>120</v>
      </c>
      <c r="AG14" s="30"/>
      <c r="AH14" s="11" t="s">
        <v>101</v>
      </c>
      <c r="AI14" s="11" t="s">
        <v>103</v>
      </c>
      <c r="AJ14" s="11" t="s">
        <v>102</v>
      </c>
      <c r="AK14" s="11" t="s">
        <v>101</v>
      </c>
      <c r="AL14" s="11" t="s">
        <v>101</v>
      </c>
      <c r="AM14" s="11" t="s">
        <v>101</v>
      </c>
      <c r="AN14" s="11" t="s">
        <v>101</v>
      </c>
      <c r="AO14" s="11" t="s">
        <v>101</v>
      </c>
      <c r="AP14" s="11" t="s">
        <v>103</v>
      </c>
      <c r="AQ14" s="11" t="s">
        <v>103</v>
      </c>
      <c r="AR14" s="17" t="s">
        <v>103</v>
      </c>
      <c r="AS14" s="54"/>
      <c r="AT14" s="11" t="s">
        <v>107</v>
      </c>
      <c r="AU14" s="11" t="s">
        <v>106</v>
      </c>
      <c r="AV14" s="11" t="s">
        <v>106</v>
      </c>
      <c r="AW14" s="11" t="s">
        <v>107</v>
      </c>
      <c r="AX14" s="11" t="s">
        <v>108</v>
      </c>
      <c r="AY14" s="11" t="s">
        <v>109</v>
      </c>
      <c r="AZ14" s="11" t="s">
        <v>106</v>
      </c>
      <c r="BA14" s="11" t="s">
        <v>109</v>
      </c>
      <c r="BB14" s="11" t="s">
        <v>107</v>
      </c>
      <c r="BC14" s="11" t="s">
        <v>109</v>
      </c>
      <c r="BD14" s="11" t="s">
        <v>109</v>
      </c>
      <c r="BE14" s="11" t="s">
        <v>109</v>
      </c>
      <c r="BF14" s="18" t="s">
        <v>107</v>
      </c>
      <c r="BG14" s="54"/>
      <c r="BH14" s="7" t="s">
        <v>138</v>
      </c>
      <c r="BI14" s="7" t="s">
        <v>138</v>
      </c>
      <c r="BJ14" s="7" t="s">
        <v>138</v>
      </c>
      <c r="BK14" s="7" t="s">
        <v>111</v>
      </c>
      <c r="BL14" s="7" t="s">
        <v>111</v>
      </c>
      <c r="BM14" s="7" t="s">
        <v>138</v>
      </c>
      <c r="BN14" s="54"/>
      <c r="BO14" s="11" t="s">
        <v>142</v>
      </c>
      <c r="BP14" s="11" t="s">
        <v>139</v>
      </c>
      <c r="BQ14" s="11" t="s">
        <v>139</v>
      </c>
      <c r="BR14" s="11" t="s">
        <v>139</v>
      </c>
      <c r="BS14" s="11" t="s">
        <v>142</v>
      </c>
      <c r="BT14" s="11" t="s">
        <v>139</v>
      </c>
      <c r="BU14" s="11" t="s">
        <v>139</v>
      </c>
      <c r="BV14" s="11" t="s">
        <v>142</v>
      </c>
      <c r="BW14" s="11" t="s">
        <v>140</v>
      </c>
      <c r="BX14" s="18" t="s">
        <v>106</v>
      </c>
      <c r="BY14" s="11" t="s">
        <v>120</v>
      </c>
      <c r="BZ14" s="17" t="s">
        <v>287</v>
      </c>
      <c r="CA14" s="11" t="s">
        <v>120</v>
      </c>
      <c r="CB14" s="11" t="s">
        <v>299</v>
      </c>
      <c r="CC14" s="11" t="s">
        <v>120</v>
      </c>
      <c r="CD14" s="11" t="s">
        <v>120</v>
      </c>
      <c r="CE14" s="17" t="s">
        <v>92</v>
      </c>
      <c r="CF14" s="7" t="s">
        <v>92</v>
      </c>
    </row>
    <row r="15" spans="1:88" ht="15.75" customHeight="1" x14ac:dyDescent="0.25">
      <c r="A15" s="7"/>
      <c r="B15" s="8">
        <v>11</v>
      </c>
      <c r="C15" s="9">
        <v>25</v>
      </c>
      <c r="D15" s="7" t="s">
        <v>89</v>
      </c>
      <c r="E15" s="7" t="s">
        <v>90</v>
      </c>
      <c r="F15" s="7">
        <v>2022</v>
      </c>
      <c r="G15" s="7" t="s">
        <v>91</v>
      </c>
      <c r="H15" s="10" t="s">
        <v>92</v>
      </c>
      <c r="I15" s="7" t="s">
        <v>93</v>
      </c>
      <c r="J15" s="7">
        <v>17</v>
      </c>
      <c r="K15" s="7" t="s">
        <v>126</v>
      </c>
      <c r="L15" s="7" t="s">
        <v>127</v>
      </c>
      <c r="M15" s="7">
        <v>70</v>
      </c>
      <c r="N15" s="7">
        <v>0</v>
      </c>
      <c r="O15" s="31" t="s">
        <v>93</v>
      </c>
      <c r="P15" s="7" t="s">
        <v>151</v>
      </c>
      <c r="Q15" s="13" t="s">
        <v>289</v>
      </c>
      <c r="R15" s="7"/>
      <c r="S15" s="7" t="s">
        <v>108</v>
      </c>
      <c r="T15" s="7" t="s">
        <v>322</v>
      </c>
      <c r="U15" s="7" t="s">
        <v>108</v>
      </c>
      <c r="V15" s="7" t="s">
        <v>107</v>
      </c>
      <c r="W15" s="7" t="s">
        <v>108</v>
      </c>
      <c r="X15" s="7" t="s">
        <v>107</v>
      </c>
      <c r="Y15" s="7" t="s">
        <v>106</v>
      </c>
      <c r="Z15" s="7" t="s">
        <v>107</v>
      </c>
      <c r="AA15" s="7" t="s">
        <v>107</v>
      </c>
      <c r="AB15" s="7" t="s">
        <v>107</v>
      </c>
      <c r="AC15" s="7" t="s">
        <v>106</v>
      </c>
      <c r="AD15" s="7" t="s">
        <v>107</v>
      </c>
      <c r="AE15" s="32" t="s">
        <v>322</v>
      </c>
      <c r="AF15" s="7" t="s">
        <v>120</v>
      </c>
      <c r="AG15" s="33"/>
      <c r="AH15" s="7" t="s">
        <v>104</v>
      </c>
      <c r="AI15" s="7" t="s">
        <v>101</v>
      </c>
      <c r="AJ15" s="7" t="s">
        <v>103</v>
      </c>
      <c r="AK15" s="7" t="s">
        <v>104</v>
      </c>
      <c r="AL15" s="7" t="s">
        <v>104</v>
      </c>
      <c r="AM15" s="7" t="s">
        <v>101</v>
      </c>
      <c r="AN15" s="7" t="s">
        <v>104</v>
      </c>
      <c r="AO15" s="7" t="s">
        <v>104</v>
      </c>
      <c r="AP15" s="7" t="s">
        <v>104</v>
      </c>
      <c r="AQ15" s="7" t="s">
        <v>104</v>
      </c>
      <c r="AR15" s="20" t="s">
        <v>103</v>
      </c>
      <c r="AS15" s="54"/>
      <c r="AT15" s="7" t="s">
        <v>110</v>
      </c>
      <c r="AU15" s="7" t="s">
        <v>107</v>
      </c>
      <c r="AV15" s="7" t="s">
        <v>106</v>
      </c>
      <c r="AW15" s="7" t="s">
        <v>110</v>
      </c>
      <c r="AX15" s="7" t="s">
        <v>322</v>
      </c>
      <c r="AY15" s="7" t="s">
        <v>109</v>
      </c>
      <c r="AZ15" s="7" t="s">
        <v>106</v>
      </c>
      <c r="BA15" s="7" t="s">
        <v>108</v>
      </c>
      <c r="BB15" s="7" t="s">
        <v>110</v>
      </c>
      <c r="BC15" s="7" t="s">
        <v>110</v>
      </c>
      <c r="BD15" s="7" t="s">
        <v>106</v>
      </c>
      <c r="BE15" s="7" t="s">
        <v>107</v>
      </c>
      <c r="BF15" s="32" t="s">
        <v>106</v>
      </c>
      <c r="BG15" s="54"/>
      <c r="BH15" s="7" t="s">
        <v>138</v>
      </c>
      <c r="BI15" s="273" t="s">
        <v>111</v>
      </c>
      <c r="BJ15" s="7" t="s">
        <v>111</v>
      </c>
      <c r="BK15" s="7" t="s">
        <v>111</v>
      </c>
      <c r="BL15" s="7" t="s">
        <v>111</v>
      </c>
      <c r="BM15" s="7" t="s">
        <v>111</v>
      </c>
      <c r="BN15" s="54"/>
      <c r="BO15" s="7" t="s">
        <v>142</v>
      </c>
      <c r="BP15" s="7" t="s">
        <v>139</v>
      </c>
      <c r="BQ15" s="7" t="s">
        <v>303</v>
      </c>
      <c r="BR15" s="7" t="s">
        <v>303</v>
      </c>
      <c r="BS15" s="7" t="s">
        <v>142</v>
      </c>
      <c r="BT15" s="7" t="s">
        <v>139</v>
      </c>
      <c r="BU15" s="7" t="s">
        <v>139</v>
      </c>
      <c r="BV15" s="7" t="s">
        <v>139</v>
      </c>
      <c r="BW15" s="7" t="s">
        <v>140</v>
      </c>
      <c r="BX15" s="32" t="s">
        <v>107</v>
      </c>
      <c r="BY15" s="7" t="s">
        <v>93</v>
      </c>
      <c r="BZ15" s="7" t="s">
        <v>300</v>
      </c>
      <c r="CA15" s="34" t="s">
        <v>93</v>
      </c>
      <c r="CB15" s="7" t="s">
        <v>301</v>
      </c>
      <c r="CC15" s="7" t="s">
        <v>93</v>
      </c>
      <c r="CD15" s="7" t="s">
        <v>120</v>
      </c>
      <c r="CE15" s="7" t="s">
        <v>92</v>
      </c>
      <c r="CF15" s="34" t="s">
        <v>289</v>
      </c>
      <c r="CG15" s="7"/>
      <c r="CH15" s="7"/>
      <c r="CI15" s="7"/>
      <c r="CJ15" s="7"/>
    </row>
    <row r="16" spans="1:88" ht="15.75" customHeight="1" x14ac:dyDescent="0.25">
      <c r="B16" s="8">
        <v>12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11"/>
      <c r="O16" s="12"/>
      <c r="P16" s="11"/>
      <c r="Q16" s="1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5.75" customHeight="1" x14ac:dyDescent="0.25">
      <c r="B17" s="8">
        <v>13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11"/>
      <c r="N17" s="11"/>
      <c r="O17" s="12"/>
      <c r="P17" s="11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5.75" customHeight="1" x14ac:dyDescent="0.25">
      <c r="B18" s="35">
        <v>14</v>
      </c>
      <c r="C18" s="7"/>
      <c r="D18" s="7"/>
      <c r="E18" s="7"/>
      <c r="F18" s="7"/>
      <c r="G18" s="7"/>
      <c r="H18" s="36"/>
      <c r="I18" s="7"/>
      <c r="J18" s="7"/>
      <c r="K18" s="36"/>
      <c r="L18" s="7"/>
      <c r="M18" s="11"/>
      <c r="N18" s="11"/>
      <c r="O18" s="12"/>
      <c r="P18" s="37"/>
      <c r="Q18" s="12"/>
      <c r="R18" s="38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5.75" customHeight="1" x14ac:dyDescent="0.25">
      <c r="B19" s="35">
        <v>15</v>
      </c>
      <c r="C19" s="7"/>
      <c r="D19" s="7"/>
      <c r="E19" s="7"/>
      <c r="F19" s="7"/>
      <c r="G19" s="7"/>
      <c r="H19" s="36"/>
      <c r="I19" s="7"/>
      <c r="J19" s="7"/>
      <c r="K19" s="36"/>
      <c r="L19" s="7"/>
      <c r="M19" s="11"/>
      <c r="N19" s="11"/>
      <c r="O19" s="12"/>
      <c r="P19" s="37"/>
      <c r="Q19" s="1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5.75" customHeight="1" x14ac:dyDescent="0.25">
      <c r="B20" s="41"/>
      <c r="C20" s="11"/>
      <c r="D20" s="11"/>
      <c r="E20" s="11"/>
      <c r="F20" s="11"/>
      <c r="G20" s="11"/>
      <c r="H20" s="36"/>
      <c r="I20" s="11"/>
      <c r="J20" s="11"/>
      <c r="K20" s="36"/>
      <c r="L20" s="11"/>
      <c r="M20" s="11"/>
      <c r="N20" s="11"/>
      <c r="O20" s="12"/>
      <c r="P20" s="37"/>
      <c r="Q20" s="1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5.75" customHeight="1" x14ac:dyDescent="0.25">
      <c r="B21" s="41"/>
      <c r="C21" s="11"/>
      <c r="D21" s="11"/>
      <c r="E21" s="11"/>
      <c r="F21" s="11"/>
      <c r="G21" s="11"/>
      <c r="H21" s="40"/>
      <c r="I21" s="11"/>
      <c r="J21" s="11"/>
      <c r="K21" s="38"/>
      <c r="L21" s="11"/>
      <c r="M21" s="11"/>
      <c r="N21" s="11"/>
      <c r="O21" s="12"/>
      <c r="P21" s="11"/>
      <c r="Q21" s="12"/>
      <c r="R21" s="38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.75" customHeight="1" x14ac:dyDescent="0.25">
      <c r="B22" s="4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5.75" customHeight="1" x14ac:dyDescent="0.25">
      <c r="B23" s="3"/>
      <c r="C23" s="3" t="s">
        <v>153</v>
      </c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5.75" customHeight="1" x14ac:dyDescent="0.25">
      <c r="B24" s="55" t="s">
        <v>154</v>
      </c>
      <c r="C24" s="54"/>
      <c r="D24" s="54"/>
      <c r="E24" s="54"/>
      <c r="F24" s="54"/>
      <c r="G24" s="1"/>
      <c r="H24" s="1"/>
      <c r="I24" s="1"/>
      <c r="J24" s="1"/>
      <c r="K24" s="1"/>
      <c r="L24" s="1"/>
      <c r="M24" s="1"/>
      <c r="N24" s="1"/>
      <c r="O24" s="2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5.75" customHeight="1" x14ac:dyDescent="0.25">
      <c r="B25" s="4"/>
      <c r="C25" s="4"/>
      <c r="D25" s="4"/>
      <c r="E25" s="4"/>
      <c r="F25" s="4"/>
      <c r="G25" s="1"/>
      <c r="H25" s="1"/>
      <c r="I25" s="1"/>
      <c r="J25" s="1"/>
      <c r="K25" s="1"/>
      <c r="L25" s="1"/>
      <c r="M25" s="1"/>
      <c r="N25" s="1"/>
      <c r="O25" s="2"/>
      <c r="P25" s="1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5.75" customHeight="1" x14ac:dyDescent="0.25">
      <c r="B26" s="65" t="s">
        <v>155</v>
      </c>
      <c r="C26" s="54"/>
      <c r="D26" s="54"/>
      <c r="E26" s="54"/>
      <c r="F26" s="54"/>
      <c r="G26" s="1"/>
      <c r="H26" s="1"/>
      <c r="I26" s="1"/>
      <c r="J26" s="1"/>
      <c r="K26" s="1"/>
      <c r="L26" s="1"/>
      <c r="M26" s="1"/>
      <c r="N26" s="1"/>
      <c r="O26" s="2"/>
      <c r="P26" s="1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5.75" customHeight="1" x14ac:dyDescent="0.25">
      <c r="B27" s="5"/>
      <c r="G27" s="1"/>
      <c r="H27" s="1"/>
      <c r="I27" s="1"/>
      <c r="J27" s="1"/>
      <c r="K27" s="1"/>
      <c r="L27" s="1"/>
      <c r="M27" s="1"/>
      <c r="N27" s="1"/>
      <c r="O27" s="2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1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5.75" customHeight="1" x14ac:dyDescent="0.25">
      <c r="B30" s="56" t="s">
        <v>156</v>
      </c>
      <c r="C30" s="57"/>
      <c r="D30" s="57"/>
      <c r="E30" s="57"/>
      <c r="F30" s="57"/>
      <c r="G30" s="58"/>
      <c r="H30" s="1"/>
      <c r="I30" s="56" t="s">
        <v>157</v>
      </c>
      <c r="J30" s="56"/>
      <c r="K30" s="56"/>
      <c r="L30" s="43"/>
      <c r="M30" s="64" t="s">
        <v>158</v>
      </c>
      <c r="N30" s="64"/>
      <c r="O30" s="64"/>
      <c r="P30" s="64"/>
      <c r="Q30" s="6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5.75" customHeight="1" x14ac:dyDescent="0.25">
      <c r="B31" s="59"/>
      <c r="C31" s="60"/>
      <c r="D31" s="60"/>
      <c r="E31" s="60"/>
      <c r="F31" s="60"/>
      <c r="G31" s="61"/>
      <c r="H31" s="1"/>
      <c r="I31" s="56"/>
      <c r="J31" s="56"/>
      <c r="K31" s="56"/>
      <c r="L31" s="44"/>
      <c r="M31" s="64"/>
      <c r="N31" s="64"/>
      <c r="O31" s="64"/>
      <c r="P31" s="64"/>
      <c r="Q31" s="6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5.75" customHeight="1" x14ac:dyDescent="0.25">
      <c r="H32" s="1"/>
      <c r="J32" s="1"/>
      <c r="K32" s="1"/>
      <c r="L32" s="1"/>
      <c r="M32" s="1"/>
      <c r="N32" s="1"/>
      <c r="O32" s="2"/>
      <c r="P32" s="1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 customHeight="1" x14ac:dyDescent="0.25">
      <c r="H33" s="1"/>
      <c r="I33" s="1"/>
      <c r="J33" s="1"/>
      <c r="K33" s="1"/>
      <c r="L33" s="1"/>
      <c r="M33" s="1"/>
      <c r="N33" s="1"/>
      <c r="O33" s="2"/>
      <c r="P33" s="1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 customHeight="1" x14ac:dyDescent="0.25">
      <c r="H34" s="1"/>
      <c r="I34" s="1"/>
      <c r="J34" s="1"/>
      <c r="K34" s="1"/>
      <c r="L34" s="1"/>
      <c r="M34" s="1"/>
      <c r="N34" s="1"/>
      <c r="O34" s="2"/>
      <c r="P34" s="1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 customHeight="1" x14ac:dyDescent="0.25">
      <c r="H35" s="1"/>
      <c r="J35" s="1"/>
      <c r="K35" s="1"/>
      <c r="L35" s="1"/>
      <c r="M35" s="1"/>
      <c r="N35" s="1"/>
      <c r="O35" s="2"/>
      <c r="P35" s="1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customHeight="1" x14ac:dyDescent="0.25">
      <c r="H36" s="1"/>
      <c r="I36" s="1"/>
      <c r="J36" s="1"/>
      <c r="K36" s="1"/>
      <c r="L36" s="1"/>
      <c r="M36" s="1"/>
      <c r="N36" s="1"/>
      <c r="O36" s="2"/>
      <c r="P36" s="1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 customHeight="1" x14ac:dyDescent="0.25">
      <c r="H37" s="1"/>
      <c r="I37" s="1"/>
      <c r="J37" s="1"/>
      <c r="K37" s="1"/>
      <c r="L37" s="1"/>
      <c r="M37" s="1"/>
      <c r="N37" s="1"/>
      <c r="O37" s="2"/>
      <c r="P37" s="1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 customHeight="1" x14ac:dyDescent="0.25">
      <c r="H38" s="1"/>
      <c r="I38" s="1"/>
      <c r="J38" s="1"/>
      <c r="K38" s="1"/>
      <c r="L38" s="1"/>
      <c r="M38" s="1"/>
      <c r="N38" s="1"/>
      <c r="O38" s="2"/>
      <c r="P38" s="1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 customHeight="1" x14ac:dyDescent="0.25">
      <c r="H39" s="1"/>
      <c r="I39" s="1"/>
      <c r="J39" s="1"/>
      <c r="K39" s="1"/>
      <c r="L39" s="1"/>
      <c r="M39" s="1"/>
      <c r="O39" s="2"/>
      <c r="P39" s="1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 customHeight="1" x14ac:dyDescent="0.25">
      <c r="H40" s="1"/>
      <c r="I40" s="1"/>
      <c r="J40" s="1"/>
      <c r="K40" s="1"/>
      <c r="L40" s="1"/>
      <c r="M40" s="1"/>
      <c r="N40" s="1"/>
      <c r="O40" s="2"/>
      <c r="P40" s="1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 customHeight="1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O50" s="5"/>
      <c r="Q50" s="5"/>
    </row>
    <row r="51" spans="2:31" ht="15.75" customHeight="1" x14ac:dyDescent="0.25">
      <c r="O51" s="5"/>
      <c r="Q51" s="5"/>
    </row>
    <row r="52" spans="2:31" ht="15.75" customHeight="1" x14ac:dyDescent="0.25">
      <c r="O52" s="5"/>
      <c r="Q52" s="5"/>
    </row>
    <row r="53" spans="2:31" ht="15.75" customHeight="1" x14ac:dyDescent="0.25">
      <c r="O53" s="5"/>
      <c r="Q53" s="5"/>
    </row>
    <row r="54" spans="2:31" ht="15.75" customHeight="1" x14ac:dyDescent="0.25">
      <c r="O54" s="5"/>
      <c r="Q54" s="5"/>
    </row>
    <row r="55" spans="2:31" ht="15.75" customHeight="1" x14ac:dyDescent="0.25">
      <c r="B55" t="s">
        <v>159</v>
      </c>
      <c r="O55" s="5"/>
      <c r="Q55" s="5"/>
    </row>
    <row r="56" spans="2:31" ht="15.75" customHeight="1" x14ac:dyDescent="0.25">
      <c r="B56" t="s">
        <v>160</v>
      </c>
      <c r="O56" s="5"/>
      <c r="Q56" s="5"/>
    </row>
    <row r="57" spans="2:31" ht="15.75" customHeight="1" x14ac:dyDescent="0.25">
      <c r="B57" t="s">
        <v>161</v>
      </c>
      <c r="O57" s="5"/>
      <c r="Q57" s="5"/>
    </row>
    <row r="58" spans="2:31" ht="15.75" customHeight="1" x14ac:dyDescent="0.25">
      <c r="O58" s="5"/>
      <c r="Q58" s="5"/>
    </row>
    <row r="59" spans="2:31" ht="15.75" customHeight="1" x14ac:dyDescent="0.25">
      <c r="O59" s="5"/>
      <c r="Q59" s="5"/>
    </row>
    <row r="60" spans="2:31" ht="15.75" customHeight="1" x14ac:dyDescent="0.25">
      <c r="O60" s="5"/>
      <c r="Q60" s="5"/>
    </row>
    <row r="61" spans="2:31" ht="15.75" customHeight="1" x14ac:dyDescent="0.25">
      <c r="O61" s="5"/>
      <c r="Q61" s="5"/>
    </row>
    <row r="62" spans="2:31" ht="15.75" customHeight="1" x14ac:dyDescent="0.25">
      <c r="O62" s="5"/>
      <c r="Q62" s="5"/>
    </row>
    <row r="63" spans="2:31" ht="15.75" customHeight="1" x14ac:dyDescent="0.25">
      <c r="O63" s="5"/>
      <c r="Q63" s="5"/>
    </row>
    <row r="64" spans="2:31" ht="15.75" customHeight="1" x14ac:dyDescent="0.25">
      <c r="O64" s="5"/>
      <c r="Q64" s="5"/>
    </row>
    <row r="65" spans="15:17" ht="15.75" customHeight="1" x14ac:dyDescent="0.25">
      <c r="O65" s="5"/>
      <c r="Q65" s="5"/>
    </row>
    <row r="66" spans="15:17" ht="15.75" customHeight="1" x14ac:dyDescent="0.25">
      <c r="O66" s="5"/>
      <c r="Q66" s="5"/>
    </row>
    <row r="67" spans="15:17" ht="15.75" customHeight="1" x14ac:dyDescent="0.25">
      <c r="O67" s="5"/>
      <c r="Q67" s="5"/>
    </row>
    <row r="68" spans="15:17" ht="15.75" customHeight="1" x14ac:dyDescent="0.25">
      <c r="O68" s="5"/>
      <c r="Q68" s="5"/>
    </row>
    <row r="69" spans="15:17" ht="15.75" customHeight="1" x14ac:dyDescent="0.25">
      <c r="O69" s="5"/>
      <c r="Q69" s="5"/>
    </row>
    <row r="70" spans="15:17" ht="15.75" customHeight="1" x14ac:dyDescent="0.25">
      <c r="O70" s="5"/>
      <c r="Q70" s="5"/>
    </row>
    <row r="71" spans="15:17" ht="15.75" customHeight="1" x14ac:dyDescent="0.25">
      <c r="O71" s="5"/>
      <c r="Q71" s="5"/>
    </row>
    <row r="72" spans="15:17" ht="15.75" customHeight="1" x14ac:dyDescent="0.25">
      <c r="O72" s="5"/>
      <c r="Q72" s="5"/>
    </row>
    <row r="73" spans="15:17" ht="15.75" customHeight="1" x14ac:dyDescent="0.25">
      <c r="O73" s="5"/>
      <c r="Q73" s="5"/>
    </row>
    <row r="74" spans="15:17" ht="15.75" customHeight="1" x14ac:dyDescent="0.25">
      <c r="O74" s="5"/>
      <c r="Q74" s="5"/>
    </row>
    <row r="75" spans="15:17" ht="15.75" customHeight="1" x14ac:dyDescent="0.25">
      <c r="O75" s="5"/>
      <c r="Q75" s="5"/>
    </row>
    <row r="76" spans="15:17" ht="15.75" customHeight="1" x14ac:dyDescent="0.25">
      <c r="O76" s="5"/>
      <c r="Q76" s="5"/>
    </row>
    <row r="77" spans="15:17" ht="15.75" customHeight="1" x14ac:dyDescent="0.25">
      <c r="O77" s="5"/>
      <c r="Q77" s="5"/>
    </row>
    <row r="78" spans="15:17" ht="15.75" customHeight="1" x14ac:dyDescent="0.25">
      <c r="O78" s="5"/>
      <c r="Q78" s="5"/>
    </row>
    <row r="79" spans="15:17" ht="15.75" customHeight="1" x14ac:dyDescent="0.25">
      <c r="O79" s="5"/>
      <c r="Q79" s="5"/>
    </row>
    <row r="80" spans="15:17" ht="15.75" customHeight="1" x14ac:dyDescent="0.25">
      <c r="O80" s="5"/>
      <c r="Q80" s="5"/>
    </row>
    <row r="81" spans="15:17" ht="15.75" customHeight="1" x14ac:dyDescent="0.25">
      <c r="O81" s="5"/>
      <c r="Q81" s="5"/>
    </row>
    <row r="82" spans="15:17" ht="15.75" customHeight="1" x14ac:dyDescent="0.25">
      <c r="O82" s="5"/>
      <c r="Q82" s="5"/>
    </row>
    <row r="83" spans="15:17" ht="15.75" customHeight="1" x14ac:dyDescent="0.25">
      <c r="O83" s="5"/>
      <c r="Q83" s="5"/>
    </row>
    <row r="84" spans="15:17" ht="15.75" customHeight="1" x14ac:dyDescent="0.25">
      <c r="O84" s="5"/>
      <c r="Q84" s="5"/>
    </row>
    <row r="85" spans="15:17" ht="15.75" customHeight="1" x14ac:dyDescent="0.25">
      <c r="O85" s="5"/>
      <c r="Q85" s="5"/>
    </row>
    <row r="86" spans="15:17" ht="15.75" customHeight="1" x14ac:dyDescent="0.25">
      <c r="O86" s="5"/>
      <c r="Q86" s="5"/>
    </row>
    <row r="87" spans="15:17" ht="15.75" customHeight="1" x14ac:dyDescent="0.25">
      <c r="O87" s="5"/>
      <c r="Q87" s="5"/>
    </row>
    <row r="88" spans="15:17" ht="15.75" customHeight="1" x14ac:dyDescent="0.25">
      <c r="O88" s="5"/>
      <c r="Q88" s="5"/>
    </row>
    <row r="89" spans="15:17" ht="15.75" customHeight="1" x14ac:dyDescent="0.25">
      <c r="O89" s="5"/>
      <c r="Q89" s="5"/>
    </row>
    <row r="90" spans="15:17" ht="15.75" customHeight="1" x14ac:dyDescent="0.25">
      <c r="O90" s="5"/>
      <c r="Q90" s="5"/>
    </row>
    <row r="91" spans="15:17" ht="15.75" customHeight="1" x14ac:dyDescent="0.25">
      <c r="O91" s="5"/>
      <c r="Q91" s="5"/>
    </row>
    <row r="92" spans="15:17" ht="15.75" customHeight="1" x14ac:dyDescent="0.25">
      <c r="O92" s="5"/>
      <c r="Q92" s="5"/>
    </row>
    <row r="93" spans="15:17" ht="15.75" customHeight="1" x14ac:dyDescent="0.25">
      <c r="O93" s="5"/>
      <c r="Q93" s="5"/>
    </row>
    <row r="94" spans="15:17" ht="15.75" customHeight="1" x14ac:dyDescent="0.25">
      <c r="O94" s="5"/>
      <c r="Q94" s="5"/>
    </row>
    <row r="95" spans="15:17" ht="15.75" customHeight="1" x14ac:dyDescent="0.25">
      <c r="O95" s="5"/>
      <c r="Q95" s="5"/>
    </row>
    <row r="96" spans="15:17" ht="15.75" customHeight="1" x14ac:dyDescent="0.25">
      <c r="O96" s="5"/>
      <c r="Q96" s="5"/>
    </row>
    <row r="97" spans="15:17" ht="15.75" customHeight="1" x14ac:dyDescent="0.25">
      <c r="O97" s="5"/>
      <c r="Q97" s="5"/>
    </row>
    <row r="98" spans="15:17" ht="15.75" customHeight="1" x14ac:dyDescent="0.25">
      <c r="O98" s="5"/>
      <c r="Q98" s="5"/>
    </row>
    <row r="99" spans="15:17" ht="15.75" customHeight="1" x14ac:dyDescent="0.25">
      <c r="O99" s="5"/>
      <c r="Q99" s="5"/>
    </row>
    <row r="100" spans="15:17" ht="15.75" customHeight="1" x14ac:dyDescent="0.25">
      <c r="O100" s="5"/>
      <c r="Q100" s="5"/>
    </row>
    <row r="101" spans="15:17" ht="15.75" customHeight="1" x14ac:dyDescent="0.25">
      <c r="O101" s="5"/>
      <c r="Q101" s="5"/>
    </row>
    <row r="102" spans="15:17" ht="15.75" customHeight="1" x14ac:dyDescent="0.25">
      <c r="O102" s="5"/>
      <c r="Q102" s="5"/>
    </row>
    <row r="103" spans="15:17" ht="15.75" customHeight="1" x14ac:dyDescent="0.25">
      <c r="O103" s="5"/>
      <c r="Q103" s="5"/>
    </row>
    <row r="104" spans="15:17" ht="15.75" customHeight="1" x14ac:dyDescent="0.25">
      <c r="O104" s="5"/>
      <c r="Q104" s="5"/>
    </row>
    <row r="105" spans="15:17" ht="15.75" customHeight="1" x14ac:dyDescent="0.25">
      <c r="O105" s="5"/>
      <c r="Q105" s="5"/>
    </row>
    <row r="106" spans="15:17" ht="15.75" customHeight="1" x14ac:dyDescent="0.25">
      <c r="O106" s="5"/>
      <c r="Q106" s="5"/>
    </row>
    <row r="107" spans="15:17" ht="15.75" customHeight="1" x14ac:dyDescent="0.25">
      <c r="O107" s="5"/>
      <c r="Q107" s="5"/>
    </row>
    <row r="108" spans="15:17" ht="15.75" customHeight="1" x14ac:dyDescent="0.25">
      <c r="O108" s="5"/>
      <c r="Q108" s="5"/>
    </row>
    <row r="109" spans="15:17" ht="15.75" customHeight="1" x14ac:dyDescent="0.25">
      <c r="O109" s="5"/>
      <c r="Q109" s="5"/>
    </row>
    <row r="110" spans="15:17" ht="15.75" customHeight="1" x14ac:dyDescent="0.25">
      <c r="O110" s="5"/>
      <c r="Q110" s="5"/>
    </row>
    <row r="111" spans="15:17" ht="15.75" customHeight="1" x14ac:dyDescent="0.25">
      <c r="O111" s="5"/>
      <c r="Q111" s="5"/>
    </row>
    <row r="112" spans="15:17" ht="15.75" customHeight="1" x14ac:dyDescent="0.25">
      <c r="O112" s="5"/>
      <c r="Q112" s="5"/>
    </row>
    <row r="113" spans="15:17" ht="15.75" customHeight="1" x14ac:dyDescent="0.25">
      <c r="O113" s="5"/>
      <c r="Q113" s="5"/>
    </row>
    <row r="114" spans="15:17" ht="15.75" customHeight="1" x14ac:dyDescent="0.25">
      <c r="O114" s="5"/>
      <c r="Q114" s="5"/>
    </row>
    <row r="115" spans="15:17" ht="15.75" customHeight="1" x14ac:dyDescent="0.25">
      <c r="O115" s="5"/>
      <c r="Q115" s="5"/>
    </row>
    <row r="116" spans="15:17" ht="15.75" customHeight="1" x14ac:dyDescent="0.25">
      <c r="O116" s="5"/>
      <c r="Q116" s="5"/>
    </row>
    <row r="117" spans="15:17" ht="15.75" customHeight="1" x14ac:dyDescent="0.25">
      <c r="O117" s="5"/>
      <c r="Q117" s="5"/>
    </row>
    <row r="118" spans="15:17" ht="15.75" customHeight="1" x14ac:dyDescent="0.25">
      <c r="O118" s="5"/>
      <c r="Q118" s="5"/>
    </row>
    <row r="119" spans="15:17" ht="15.75" customHeight="1" x14ac:dyDescent="0.25">
      <c r="O119" s="5"/>
      <c r="Q119" s="5"/>
    </row>
    <row r="120" spans="15:17" ht="15.75" customHeight="1" x14ac:dyDescent="0.25">
      <c r="O120" s="5"/>
      <c r="Q120" s="5"/>
    </row>
    <row r="121" spans="15:17" ht="15.75" customHeight="1" x14ac:dyDescent="0.25">
      <c r="O121" s="5"/>
      <c r="Q121" s="5"/>
    </row>
    <row r="122" spans="15:17" ht="15.75" customHeight="1" x14ac:dyDescent="0.25">
      <c r="O122" s="5"/>
      <c r="Q122" s="5"/>
    </row>
    <row r="123" spans="15:17" ht="15.75" customHeight="1" x14ac:dyDescent="0.25">
      <c r="O123" s="5"/>
      <c r="Q123" s="5"/>
    </row>
    <row r="124" spans="15:17" ht="15.75" customHeight="1" x14ac:dyDescent="0.25">
      <c r="O124" s="5"/>
      <c r="Q124" s="5"/>
    </row>
    <row r="125" spans="15:17" ht="15.75" customHeight="1" x14ac:dyDescent="0.25">
      <c r="O125" s="5"/>
      <c r="Q125" s="5"/>
    </row>
    <row r="126" spans="15:17" ht="15.75" customHeight="1" x14ac:dyDescent="0.25">
      <c r="O126" s="5"/>
      <c r="Q126" s="5"/>
    </row>
    <row r="127" spans="15:17" ht="15.75" customHeight="1" x14ac:dyDescent="0.25">
      <c r="O127" s="5"/>
      <c r="Q127" s="5"/>
    </row>
    <row r="128" spans="15:17" ht="15.75" customHeight="1" x14ac:dyDescent="0.25">
      <c r="O128" s="5"/>
      <c r="Q128" s="5"/>
    </row>
    <row r="129" spans="15:17" ht="15.75" customHeight="1" x14ac:dyDescent="0.25">
      <c r="O129" s="5"/>
      <c r="Q129" s="5"/>
    </row>
    <row r="130" spans="15:17" ht="15.75" customHeight="1" x14ac:dyDescent="0.25">
      <c r="O130" s="5"/>
      <c r="Q130" s="5"/>
    </row>
    <row r="131" spans="15:17" ht="15.75" customHeight="1" x14ac:dyDescent="0.25">
      <c r="O131" s="5"/>
      <c r="Q131" s="5"/>
    </row>
    <row r="132" spans="15:17" ht="15.75" customHeight="1" x14ac:dyDescent="0.25">
      <c r="O132" s="5"/>
      <c r="Q132" s="5"/>
    </row>
    <row r="133" spans="15:17" ht="15.75" customHeight="1" x14ac:dyDescent="0.25">
      <c r="O133" s="5"/>
      <c r="Q133" s="5"/>
    </row>
    <row r="134" spans="15:17" ht="15.75" customHeight="1" x14ac:dyDescent="0.25">
      <c r="O134" s="5"/>
      <c r="Q134" s="5"/>
    </row>
    <row r="135" spans="15:17" ht="15.75" customHeight="1" x14ac:dyDescent="0.25">
      <c r="O135" s="5"/>
      <c r="Q135" s="5"/>
    </row>
    <row r="136" spans="15:17" ht="15.75" customHeight="1" x14ac:dyDescent="0.25">
      <c r="O136" s="5"/>
      <c r="Q136" s="5"/>
    </row>
    <row r="137" spans="15:17" ht="15.75" customHeight="1" x14ac:dyDescent="0.25">
      <c r="O137" s="5"/>
      <c r="Q137" s="5"/>
    </row>
    <row r="138" spans="15:17" ht="15.75" customHeight="1" x14ac:dyDescent="0.25">
      <c r="O138" s="5"/>
      <c r="Q138" s="5"/>
    </row>
    <row r="139" spans="15:17" ht="15.75" customHeight="1" x14ac:dyDescent="0.25">
      <c r="O139" s="5"/>
      <c r="Q139" s="5"/>
    </row>
    <row r="140" spans="15:17" ht="15.75" customHeight="1" x14ac:dyDescent="0.25">
      <c r="O140" s="5"/>
      <c r="Q140" s="5"/>
    </row>
    <row r="141" spans="15:17" ht="15.75" customHeight="1" x14ac:dyDescent="0.25">
      <c r="O141" s="5"/>
      <c r="Q141" s="5"/>
    </row>
    <row r="142" spans="15:17" ht="15.75" customHeight="1" x14ac:dyDescent="0.25">
      <c r="O142" s="5"/>
      <c r="Q142" s="5"/>
    </row>
    <row r="143" spans="15:17" ht="15.75" customHeight="1" x14ac:dyDescent="0.25">
      <c r="O143" s="5"/>
      <c r="Q143" s="5"/>
    </row>
    <row r="144" spans="15:17" ht="15.75" customHeight="1" x14ac:dyDescent="0.25">
      <c r="O144" s="5"/>
      <c r="Q144" s="5"/>
    </row>
    <row r="145" spans="15:17" ht="15.75" customHeight="1" x14ac:dyDescent="0.25">
      <c r="O145" s="5"/>
      <c r="Q145" s="5"/>
    </row>
    <row r="146" spans="15:17" ht="15.75" customHeight="1" x14ac:dyDescent="0.25">
      <c r="O146" s="5"/>
      <c r="Q146" s="5"/>
    </row>
    <row r="147" spans="15:17" ht="15.75" customHeight="1" x14ac:dyDescent="0.25">
      <c r="O147" s="5"/>
      <c r="Q147" s="5"/>
    </row>
    <row r="148" spans="15:17" ht="15.75" customHeight="1" x14ac:dyDescent="0.25">
      <c r="O148" s="5"/>
      <c r="Q148" s="5"/>
    </row>
    <row r="149" spans="15:17" ht="15.75" customHeight="1" x14ac:dyDescent="0.25">
      <c r="O149" s="5"/>
      <c r="Q149" s="5"/>
    </row>
    <row r="150" spans="15:17" ht="15.75" customHeight="1" x14ac:dyDescent="0.25">
      <c r="O150" s="5"/>
      <c r="Q150" s="5"/>
    </row>
    <row r="151" spans="15:17" ht="15.75" customHeight="1" x14ac:dyDescent="0.25">
      <c r="O151" s="5"/>
      <c r="Q151" s="5"/>
    </row>
    <row r="152" spans="15:17" ht="15.75" customHeight="1" x14ac:dyDescent="0.25">
      <c r="O152" s="5"/>
      <c r="Q152" s="5"/>
    </row>
    <row r="153" spans="15:17" ht="15.75" customHeight="1" x14ac:dyDescent="0.25">
      <c r="O153" s="5"/>
      <c r="Q153" s="5"/>
    </row>
    <row r="154" spans="15:17" ht="15.75" customHeight="1" x14ac:dyDescent="0.25">
      <c r="O154" s="5"/>
      <c r="Q154" s="5"/>
    </row>
    <row r="155" spans="15:17" ht="15.75" customHeight="1" x14ac:dyDescent="0.25">
      <c r="O155" s="5"/>
      <c r="Q155" s="5"/>
    </row>
    <row r="156" spans="15:17" ht="15.75" customHeight="1" x14ac:dyDescent="0.25">
      <c r="O156" s="5"/>
      <c r="Q156" s="5"/>
    </row>
    <row r="157" spans="15:17" ht="15.75" customHeight="1" x14ac:dyDescent="0.25">
      <c r="O157" s="5"/>
      <c r="Q157" s="5"/>
    </row>
    <row r="158" spans="15:17" ht="15.75" customHeight="1" x14ac:dyDescent="0.25">
      <c r="O158" s="5"/>
      <c r="Q158" s="5"/>
    </row>
    <row r="159" spans="15:17" ht="15.75" customHeight="1" x14ac:dyDescent="0.25">
      <c r="O159" s="5"/>
      <c r="Q159" s="5"/>
    </row>
    <row r="160" spans="15:17" ht="15.75" customHeight="1" x14ac:dyDescent="0.25">
      <c r="O160" s="5"/>
      <c r="Q160" s="5"/>
    </row>
    <row r="161" spans="15:17" ht="15.75" customHeight="1" x14ac:dyDescent="0.25">
      <c r="O161" s="5"/>
      <c r="Q161" s="5"/>
    </row>
    <row r="162" spans="15:17" ht="15.75" customHeight="1" x14ac:dyDescent="0.25">
      <c r="O162" s="5"/>
      <c r="Q162" s="5"/>
    </row>
    <row r="163" spans="15:17" ht="15.75" customHeight="1" x14ac:dyDescent="0.25">
      <c r="O163" s="5"/>
      <c r="Q163" s="5"/>
    </row>
    <row r="164" spans="15:17" ht="15.75" customHeight="1" x14ac:dyDescent="0.25">
      <c r="O164" s="5"/>
      <c r="Q164" s="5"/>
    </row>
    <row r="165" spans="15:17" ht="15.75" customHeight="1" x14ac:dyDescent="0.25">
      <c r="O165" s="5"/>
      <c r="Q165" s="5"/>
    </row>
    <row r="166" spans="15:17" ht="15.75" customHeight="1" x14ac:dyDescent="0.25">
      <c r="O166" s="5"/>
      <c r="Q166" s="5"/>
    </row>
    <row r="167" spans="15:17" ht="15.75" customHeight="1" x14ac:dyDescent="0.25">
      <c r="O167" s="5"/>
      <c r="Q167" s="5"/>
    </row>
    <row r="168" spans="15:17" ht="15.75" customHeight="1" x14ac:dyDescent="0.25">
      <c r="O168" s="5"/>
      <c r="Q168" s="5"/>
    </row>
    <row r="169" spans="15:17" ht="15.75" customHeight="1" x14ac:dyDescent="0.25">
      <c r="O169" s="5"/>
      <c r="Q169" s="5"/>
    </row>
    <row r="170" spans="15:17" ht="15.75" customHeight="1" x14ac:dyDescent="0.25">
      <c r="O170" s="5"/>
      <c r="Q170" s="5"/>
    </row>
    <row r="171" spans="15:17" ht="15.75" customHeight="1" x14ac:dyDescent="0.25">
      <c r="O171" s="5"/>
      <c r="Q171" s="5"/>
    </row>
    <row r="172" spans="15:17" ht="15.75" customHeight="1" x14ac:dyDescent="0.25">
      <c r="O172" s="5"/>
      <c r="Q172" s="5"/>
    </row>
    <row r="173" spans="15:17" ht="15.75" customHeight="1" x14ac:dyDescent="0.25">
      <c r="O173" s="5"/>
      <c r="Q173" s="5"/>
    </row>
    <row r="174" spans="15:17" ht="15.75" customHeight="1" x14ac:dyDescent="0.25">
      <c r="O174" s="5"/>
      <c r="Q174" s="5"/>
    </row>
    <row r="175" spans="15:17" ht="15.75" customHeight="1" x14ac:dyDescent="0.25">
      <c r="O175" s="5"/>
      <c r="Q175" s="5"/>
    </row>
    <row r="176" spans="15:17" ht="15.75" customHeight="1" x14ac:dyDescent="0.25">
      <c r="O176" s="5"/>
      <c r="Q176" s="5"/>
    </row>
    <row r="177" spans="15:17" ht="15.75" customHeight="1" x14ac:dyDescent="0.25">
      <c r="O177" s="5"/>
      <c r="Q177" s="5"/>
    </row>
    <row r="178" spans="15:17" ht="15.75" customHeight="1" x14ac:dyDescent="0.25">
      <c r="O178" s="5"/>
      <c r="Q178" s="5"/>
    </row>
    <row r="179" spans="15:17" ht="15.75" customHeight="1" x14ac:dyDescent="0.25">
      <c r="O179" s="5"/>
      <c r="Q179" s="5"/>
    </row>
    <row r="180" spans="15:17" ht="15.75" customHeight="1" x14ac:dyDescent="0.25">
      <c r="O180" s="5"/>
      <c r="Q180" s="5"/>
    </row>
    <row r="181" spans="15:17" ht="15.75" customHeight="1" x14ac:dyDescent="0.25">
      <c r="O181" s="5"/>
      <c r="Q181" s="5"/>
    </row>
    <row r="182" spans="15:17" ht="15.75" customHeight="1" x14ac:dyDescent="0.25">
      <c r="O182" s="5"/>
      <c r="Q182" s="5"/>
    </row>
    <row r="183" spans="15:17" ht="15.75" customHeight="1" x14ac:dyDescent="0.25">
      <c r="O183" s="5"/>
      <c r="Q183" s="5"/>
    </row>
    <row r="184" spans="15:17" ht="15.75" customHeight="1" x14ac:dyDescent="0.25">
      <c r="O184" s="5"/>
      <c r="Q184" s="5"/>
    </row>
    <row r="185" spans="15:17" ht="15.75" customHeight="1" x14ac:dyDescent="0.25">
      <c r="O185" s="5"/>
      <c r="Q185" s="5"/>
    </row>
    <row r="186" spans="15:17" ht="15.75" customHeight="1" x14ac:dyDescent="0.25">
      <c r="O186" s="5"/>
      <c r="Q186" s="5"/>
    </row>
    <row r="187" spans="15:17" ht="15.75" customHeight="1" x14ac:dyDescent="0.25">
      <c r="O187" s="5"/>
      <c r="Q187" s="5"/>
    </row>
    <row r="188" spans="15:17" ht="15.75" customHeight="1" x14ac:dyDescent="0.25">
      <c r="O188" s="5"/>
      <c r="Q188" s="5"/>
    </row>
    <row r="189" spans="15:17" ht="15.75" customHeight="1" x14ac:dyDescent="0.25">
      <c r="O189" s="5"/>
      <c r="Q189" s="5"/>
    </row>
    <row r="190" spans="15:17" ht="15.75" customHeight="1" x14ac:dyDescent="0.25">
      <c r="O190" s="5"/>
      <c r="Q190" s="5"/>
    </row>
    <row r="191" spans="15:17" ht="15.75" customHeight="1" x14ac:dyDescent="0.25">
      <c r="O191" s="5"/>
      <c r="Q191" s="5"/>
    </row>
    <row r="192" spans="15:17" ht="15.75" customHeight="1" x14ac:dyDescent="0.25">
      <c r="O192" s="5"/>
      <c r="Q192" s="5"/>
    </row>
    <row r="193" spans="15:17" ht="15.75" customHeight="1" x14ac:dyDescent="0.25">
      <c r="O193" s="5"/>
      <c r="Q193" s="5"/>
    </row>
    <row r="194" spans="15:17" ht="15.75" customHeight="1" x14ac:dyDescent="0.25">
      <c r="O194" s="5"/>
      <c r="Q194" s="5"/>
    </row>
    <row r="195" spans="15:17" ht="15.75" customHeight="1" x14ac:dyDescent="0.25">
      <c r="O195" s="5"/>
      <c r="Q195" s="5"/>
    </row>
    <row r="196" spans="15:17" ht="15.75" customHeight="1" x14ac:dyDescent="0.25">
      <c r="O196" s="5"/>
      <c r="Q196" s="5"/>
    </row>
    <row r="197" spans="15:17" ht="15.75" customHeight="1" x14ac:dyDescent="0.25">
      <c r="O197" s="5"/>
      <c r="Q197" s="5"/>
    </row>
    <row r="198" spans="15:17" ht="15.75" customHeight="1" x14ac:dyDescent="0.25">
      <c r="O198" s="5"/>
      <c r="Q198" s="5"/>
    </row>
    <row r="199" spans="15:17" ht="15.75" customHeight="1" x14ac:dyDescent="0.25">
      <c r="O199" s="5"/>
      <c r="Q199" s="5"/>
    </row>
    <row r="200" spans="15:17" ht="15.75" customHeight="1" x14ac:dyDescent="0.25">
      <c r="O200" s="5"/>
      <c r="Q200" s="5"/>
    </row>
    <row r="201" spans="15:17" ht="15.75" customHeight="1" x14ac:dyDescent="0.25">
      <c r="O201" s="5"/>
      <c r="Q201" s="5"/>
    </row>
    <row r="202" spans="15:17" ht="15.75" customHeight="1" x14ac:dyDescent="0.25">
      <c r="O202" s="5"/>
      <c r="Q202" s="5"/>
    </row>
    <row r="203" spans="15:17" ht="15.75" customHeight="1" x14ac:dyDescent="0.25">
      <c r="O203" s="5"/>
      <c r="Q203" s="5"/>
    </row>
    <row r="204" spans="15:17" ht="15.75" customHeight="1" x14ac:dyDescent="0.25">
      <c r="O204" s="5"/>
      <c r="Q204" s="5"/>
    </row>
    <row r="205" spans="15:17" ht="15.75" customHeight="1" x14ac:dyDescent="0.25">
      <c r="O205" s="5"/>
      <c r="Q205" s="5"/>
    </row>
    <row r="206" spans="15:17" ht="15.75" customHeight="1" x14ac:dyDescent="0.25">
      <c r="O206" s="5"/>
      <c r="Q206" s="5"/>
    </row>
    <row r="207" spans="15:17" ht="15.75" customHeight="1" x14ac:dyDescent="0.25">
      <c r="O207" s="5"/>
      <c r="Q207" s="5"/>
    </row>
    <row r="208" spans="15:17" ht="15.75" customHeight="1" x14ac:dyDescent="0.25">
      <c r="O208" s="5"/>
      <c r="Q208" s="5"/>
    </row>
    <row r="209" spans="15:17" ht="15.75" customHeight="1" x14ac:dyDescent="0.25">
      <c r="O209" s="5"/>
      <c r="Q209" s="5"/>
    </row>
    <row r="210" spans="15:17" ht="15.75" customHeight="1" x14ac:dyDescent="0.25">
      <c r="O210" s="5"/>
      <c r="Q210" s="5"/>
    </row>
    <row r="211" spans="15:17" ht="15.75" customHeight="1" x14ac:dyDescent="0.25">
      <c r="O211" s="5"/>
      <c r="Q211" s="5"/>
    </row>
    <row r="212" spans="15:17" ht="15.75" customHeight="1" x14ac:dyDescent="0.25">
      <c r="O212" s="5"/>
      <c r="Q212" s="5"/>
    </row>
    <row r="213" spans="15:17" ht="15.75" customHeight="1" x14ac:dyDescent="0.25">
      <c r="O213" s="5"/>
      <c r="Q213" s="5"/>
    </row>
    <row r="214" spans="15:17" ht="15.75" customHeight="1" x14ac:dyDescent="0.25">
      <c r="O214" s="5"/>
      <c r="Q214" s="5"/>
    </row>
    <row r="215" spans="15:17" ht="15.75" customHeight="1" x14ac:dyDescent="0.25">
      <c r="O215" s="5"/>
      <c r="Q215" s="5"/>
    </row>
    <row r="216" spans="15:17" ht="15.75" customHeight="1" x14ac:dyDescent="0.25">
      <c r="O216" s="5"/>
      <c r="Q216" s="5"/>
    </row>
    <row r="217" spans="15:17" ht="15.75" customHeight="1" x14ac:dyDescent="0.25">
      <c r="O217" s="5"/>
      <c r="Q217" s="5"/>
    </row>
    <row r="218" spans="15:17" ht="15.75" customHeight="1" x14ac:dyDescent="0.25">
      <c r="O218" s="5"/>
      <c r="Q218" s="5"/>
    </row>
    <row r="219" spans="15:17" ht="15.75" customHeight="1" x14ac:dyDescent="0.25">
      <c r="O219" s="5"/>
      <c r="Q219" s="5"/>
    </row>
    <row r="220" spans="15:17" ht="15.75" customHeight="1" x14ac:dyDescent="0.25">
      <c r="O220" s="5"/>
      <c r="Q220" s="5"/>
    </row>
    <row r="221" spans="15:17" ht="15.75" customHeight="1" x14ac:dyDescent="0.25">
      <c r="O221" s="5"/>
      <c r="Q221" s="5"/>
    </row>
    <row r="222" spans="15:17" ht="15.75" customHeight="1" x14ac:dyDescent="0.25">
      <c r="O222" s="5"/>
      <c r="Q222" s="5"/>
    </row>
    <row r="223" spans="15:17" ht="15.75" customHeight="1" x14ac:dyDescent="0.25">
      <c r="O223" s="5"/>
      <c r="Q223" s="5"/>
    </row>
    <row r="224" spans="15:17" ht="15.75" customHeight="1" x14ac:dyDescent="0.25">
      <c r="O224" s="5"/>
      <c r="Q224" s="5"/>
    </row>
    <row r="225" spans="15:17" ht="15.75" customHeight="1" x14ac:dyDescent="0.25">
      <c r="O225" s="5"/>
      <c r="Q225" s="5"/>
    </row>
    <row r="226" spans="15:17" ht="15.75" customHeight="1" x14ac:dyDescent="0.25">
      <c r="O226" s="5"/>
      <c r="Q226" s="5"/>
    </row>
    <row r="227" spans="15:17" ht="15.75" customHeight="1" x14ac:dyDescent="0.25">
      <c r="O227" s="5"/>
      <c r="Q227" s="5"/>
    </row>
    <row r="228" spans="15:17" ht="15.75" customHeight="1" x14ac:dyDescent="0.25">
      <c r="O228" s="5"/>
      <c r="Q228" s="5"/>
    </row>
    <row r="229" spans="15:17" ht="15.75" customHeight="1" x14ac:dyDescent="0.25">
      <c r="O229" s="5"/>
      <c r="Q229" s="5"/>
    </row>
    <row r="230" spans="15:17" ht="15.75" customHeight="1" x14ac:dyDescent="0.25">
      <c r="O230" s="5"/>
      <c r="Q230" s="5"/>
    </row>
    <row r="231" spans="15:17" ht="15.75" customHeight="1" x14ac:dyDescent="0.25">
      <c r="O231" s="5"/>
      <c r="Q231" s="5"/>
    </row>
    <row r="232" spans="15:17" ht="15.75" customHeight="1" x14ac:dyDescent="0.25">
      <c r="O232" s="5"/>
      <c r="Q232" s="5"/>
    </row>
    <row r="233" spans="15:17" ht="15.75" customHeight="1" x14ac:dyDescent="0.25">
      <c r="O233" s="5"/>
      <c r="Q233" s="5"/>
    </row>
    <row r="234" spans="15:17" ht="15.75" customHeight="1" x14ac:dyDescent="0.25">
      <c r="O234" s="5"/>
      <c r="Q234" s="5"/>
    </row>
    <row r="235" spans="15:17" ht="15.75" customHeight="1" x14ac:dyDescent="0.25">
      <c r="O235" s="5"/>
      <c r="Q235" s="5"/>
    </row>
    <row r="236" spans="15:17" ht="15.75" customHeight="1" x14ac:dyDescent="0.25">
      <c r="O236" s="5"/>
      <c r="Q236" s="5"/>
    </row>
    <row r="237" spans="15:17" ht="15.75" customHeight="1" x14ac:dyDescent="0.25">
      <c r="O237" s="5"/>
      <c r="Q237" s="5"/>
    </row>
    <row r="238" spans="15:17" ht="15.75" customHeight="1" x14ac:dyDescent="0.25">
      <c r="O238" s="5"/>
      <c r="Q238" s="5"/>
    </row>
    <row r="239" spans="15:17" ht="15.75" customHeight="1" x14ac:dyDescent="0.25">
      <c r="O239" s="5"/>
      <c r="Q239" s="5"/>
    </row>
    <row r="240" spans="15:17" ht="15.75" customHeight="1" x14ac:dyDescent="0.25">
      <c r="O240" s="5"/>
      <c r="Q240" s="5"/>
    </row>
    <row r="241" spans="15:17" ht="15.75" customHeight="1" x14ac:dyDescent="0.25">
      <c r="O241" s="5"/>
      <c r="Q241" s="5"/>
    </row>
    <row r="242" spans="15:17" ht="15.75" customHeight="1" x14ac:dyDescent="0.25">
      <c r="O242" s="5"/>
      <c r="Q242" s="5"/>
    </row>
    <row r="243" spans="15:17" ht="15.75" customHeight="1" x14ac:dyDescent="0.25">
      <c r="O243" s="5"/>
      <c r="Q243" s="5"/>
    </row>
    <row r="244" spans="15:17" ht="15.75" customHeight="1" x14ac:dyDescent="0.25">
      <c r="O244" s="5"/>
      <c r="Q244" s="5"/>
    </row>
    <row r="245" spans="15:17" ht="15.75" customHeight="1" x14ac:dyDescent="0.25">
      <c r="O245" s="5"/>
      <c r="Q245" s="5"/>
    </row>
    <row r="246" spans="15:17" ht="15.75" customHeight="1" x14ac:dyDescent="0.25">
      <c r="O246" s="5"/>
      <c r="Q246" s="5"/>
    </row>
    <row r="247" spans="15:17" ht="15.75" customHeight="1" x14ac:dyDescent="0.25">
      <c r="O247" s="5"/>
      <c r="Q247" s="5"/>
    </row>
    <row r="248" spans="15:17" ht="15.75" customHeight="1" x14ac:dyDescent="0.25">
      <c r="O248" s="5"/>
      <c r="Q248" s="5"/>
    </row>
    <row r="249" spans="15:17" ht="15.75" customHeight="1" x14ac:dyDescent="0.25">
      <c r="O249" s="5"/>
      <c r="Q249" s="5"/>
    </row>
    <row r="250" spans="15:17" ht="15.75" customHeight="1" x14ac:dyDescent="0.25">
      <c r="O250" s="5"/>
      <c r="Q250" s="5"/>
    </row>
    <row r="251" spans="15:17" ht="15.75" customHeight="1" x14ac:dyDescent="0.25">
      <c r="O251" s="5"/>
      <c r="Q251" s="5"/>
    </row>
    <row r="252" spans="15:17" ht="15.75" customHeight="1" x14ac:dyDescent="0.25">
      <c r="O252" s="5"/>
      <c r="Q252" s="5"/>
    </row>
    <row r="253" spans="15:17" ht="15.75" customHeight="1" x14ac:dyDescent="0.25">
      <c r="O253" s="5"/>
      <c r="Q253" s="5"/>
    </row>
    <row r="254" spans="15:17" ht="15.75" customHeight="1" x14ac:dyDescent="0.25">
      <c r="O254" s="5"/>
      <c r="Q254" s="5"/>
    </row>
    <row r="255" spans="15:17" ht="15.75" customHeight="1" x14ac:dyDescent="0.25">
      <c r="O255" s="5"/>
      <c r="Q255" s="5"/>
    </row>
    <row r="256" spans="15:17" ht="15.75" customHeight="1" x14ac:dyDescent="0.25">
      <c r="O256" s="5"/>
      <c r="Q256" s="5"/>
    </row>
    <row r="257" spans="15:17" ht="15.75" customHeight="1" x14ac:dyDescent="0.25">
      <c r="O257" s="5"/>
      <c r="Q257" s="5"/>
    </row>
    <row r="258" spans="15:17" ht="15.75" customHeight="1" x14ac:dyDescent="0.25">
      <c r="O258" s="5"/>
      <c r="Q258" s="5"/>
    </row>
    <row r="259" spans="15:17" ht="15.75" customHeight="1" x14ac:dyDescent="0.25">
      <c r="O259" s="5"/>
      <c r="Q259" s="5"/>
    </row>
    <row r="260" spans="15:17" ht="15.75" customHeight="1" x14ac:dyDescent="0.25">
      <c r="O260" s="5"/>
      <c r="Q260" s="5"/>
    </row>
    <row r="261" spans="15:17" ht="15.75" customHeight="1" x14ac:dyDescent="0.25">
      <c r="O261" s="5"/>
      <c r="Q261" s="5"/>
    </row>
    <row r="262" spans="15:17" ht="15.75" customHeight="1" x14ac:dyDescent="0.25">
      <c r="O262" s="5"/>
      <c r="Q262" s="5"/>
    </row>
    <row r="263" spans="15:17" ht="15.75" customHeight="1" x14ac:dyDescent="0.25">
      <c r="O263" s="5"/>
      <c r="Q263" s="5"/>
    </row>
    <row r="264" spans="15:17" ht="15.75" customHeight="1" x14ac:dyDescent="0.25">
      <c r="O264" s="5"/>
      <c r="Q264" s="5"/>
    </row>
    <row r="265" spans="15:17" ht="15.75" customHeight="1" x14ac:dyDescent="0.25">
      <c r="O265" s="5"/>
      <c r="Q265" s="5"/>
    </row>
    <row r="266" spans="15:17" ht="15.75" customHeight="1" x14ac:dyDescent="0.25">
      <c r="O266" s="5"/>
      <c r="Q266" s="5"/>
    </row>
    <row r="267" spans="15:17" ht="15.75" customHeight="1" x14ac:dyDescent="0.25">
      <c r="O267" s="5"/>
      <c r="Q267" s="5"/>
    </row>
    <row r="268" spans="15:17" ht="15.75" customHeight="1" x14ac:dyDescent="0.25">
      <c r="O268" s="5"/>
      <c r="Q268" s="5"/>
    </row>
    <row r="269" spans="15:17" ht="15.75" customHeight="1" x14ac:dyDescent="0.25">
      <c r="O269" s="5"/>
      <c r="Q269" s="5"/>
    </row>
    <row r="270" spans="15:17" ht="15.75" customHeight="1" x14ac:dyDescent="0.25">
      <c r="O270" s="5"/>
      <c r="Q270" s="5"/>
    </row>
    <row r="271" spans="15:17" ht="15.75" customHeight="1" x14ac:dyDescent="0.25">
      <c r="O271" s="5"/>
      <c r="Q271" s="5"/>
    </row>
    <row r="272" spans="15:17" ht="15.75" customHeight="1" x14ac:dyDescent="0.25">
      <c r="O272" s="5"/>
      <c r="Q272" s="5"/>
    </row>
    <row r="273" spans="15:17" ht="15.75" customHeight="1" x14ac:dyDescent="0.25">
      <c r="O273" s="5"/>
      <c r="Q273" s="5"/>
    </row>
    <row r="274" spans="15:17" ht="15.75" customHeight="1" x14ac:dyDescent="0.25">
      <c r="O274" s="5"/>
      <c r="Q274" s="5"/>
    </row>
    <row r="275" spans="15:17" ht="15.75" customHeight="1" x14ac:dyDescent="0.25">
      <c r="O275" s="5"/>
      <c r="Q275" s="5"/>
    </row>
    <row r="276" spans="15:17" ht="15.75" customHeight="1" x14ac:dyDescent="0.25">
      <c r="O276" s="5"/>
      <c r="Q276" s="5"/>
    </row>
    <row r="277" spans="15:17" ht="15.75" customHeight="1" x14ac:dyDescent="0.25">
      <c r="O277" s="5"/>
      <c r="Q277" s="5"/>
    </row>
    <row r="278" spans="15:17" ht="15.75" customHeight="1" x14ac:dyDescent="0.25">
      <c r="O278" s="5"/>
      <c r="Q278" s="5"/>
    </row>
    <row r="279" spans="15:17" ht="15.75" customHeight="1" x14ac:dyDescent="0.25">
      <c r="O279" s="5"/>
      <c r="Q279" s="5"/>
    </row>
    <row r="280" spans="15:17" ht="15.75" customHeight="1" x14ac:dyDescent="0.25">
      <c r="O280" s="5"/>
      <c r="Q280" s="5"/>
    </row>
    <row r="281" spans="15:17" ht="15.75" customHeight="1" x14ac:dyDescent="0.25">
      <c r="O281" s="5"/>
      <c r="Q281" s="5"/>
    </row>
    <row r="282" spans="15:17" ht="15.75" customHeight="1" x14ac:dyDescent="0.25">
      <c r="O282" s="5"/>
      <c r="Q282" s="5"/>
    </row>
    <row r="283" spans="15:17" ht="15.75" customHeight="1" x14ac:dyDescent="0.25">
      <c r="O283" s="5"/>
      <c r="Q283" s="5"/>
    </row>
    <row r="284" spans="15:17" ht="15.75" customHeight="1" x14ac:dyDescent="0.25">
      <c r="O284" s="5"/>
      <c r="Q284" s="5"/>
    </row>
    <row r="285" spans="15:17" ht="15.75" customHeight="1" x14ac:dyDescent="0.25">
      <c r="O285" s="5"/>
      <c r="Q285" s="5"/>
    </row>
    <row r="286" spans="15:17" ht="15.75" customHeight="1" x14ac:dyDescent="0.25">
      <c r="O286" s="5"/>
      <c r="Q286" s="5"/>
    </row>
    <row r="287" spans="15:17" ht="15.75" customHeight="1" x14ac:dyDescent="0.25">
      <c r="O287" s="5"/>
      <c r="Q287" s="5"/>
    </row>
    <row r="288" spans="15:17" ht="15.75" customHeight="1" x14ac:dyDescent="0.25">
      <c r="O288" s="5"/>
      <c r="Q288" s="5"/>
    </row>
    <row r="289" spans="15:17" ht="15.75" customHeight="1" x14ac:dyDescent="0.25">
      <c r="O289" s="5"/>
      <c r="Q289" s="5"/>
    </row>
    <row r="290" spans="15:17" ht="15.75" customHeight="1" x14ac:dyDescent="0.25">
      <c r="O290" s="5"/>
      <c r="Q290" s="5"/>
    </row>
    <row r="291" spans="15:17" ht="15.75" customHeight="1" x14ac:dyDescent="0.25">
      <c r="O291" s="5"/>
      <c r="Q291" s="5"/>
    </row>
    <row r="292" spans="15:17" ht="15.75" customHeight="1" x14ac:dyDescent="0.25">
      <c r="O292" s="5"/>
      <c r="Q292" s="5"/>
    </row>
    <row r="293" spans="15:17" ht="15.75" customHeight="1" x14ac:dyDescent="0.25">
      <c r="O293" s="5"/>
      <c r="Q293" s="5"/>
    </row>
    <row r="294" spans="15:17" ht="15.75" customHeight="1" x14ac:dyDescent="0.25">
      <c r="O294" s="5"/>
      <c r="Q294" s="5"/>
    </row>
    <row r="295" spans="15:17" ht="15.75" customHeight="1" x14ac:dyDescent="0.25">
      <c r="O295" s="5"/>
      <c r="Q295" s="5"/>
    </row>
    <row r="296" spans="15:17" ht="15.75" customHeight="1" x14ac:dyDescent="0.25">
      <c r="O296" s="5"/>
      <c r="Q296" s="5"/>
    </row>
    <row r="297" spans="15:17" ht="15.75" customHeight="1" x14ac:dyDescent="0.25">
      <c r="O297" s="5"/>
      <c r="Q297" s="5"/>
    </row>
    <row r="298" spans="15:17" ht="15.75" customHeight="1" x14ac:dyDescent="0.25">
      <c r="O298" s="5"/>
      <c r="Q298" s="5"/>
    </row>
    <row r="299" spans="15:17" ht="15.75" customHeight="1" x14ac:dyDescent="0.25">
      <c r="O299" s="5"/>
      <c r="Q299" s="5"/>
    </row>
    <row r="300" spans="15:17" ht="15.75" customHeight="1" x14ac:dyDescent="0.25">
      <c r="O300" s="5"/>
      <c r="Q300" s="5"/>
    </row>
    <row r="301" spans="15:17" ht="15.75" customHeight="1" x14ac:dyDescent="0.25">
      <c r="O301" s="5"/>
      <c r="Q301" s="5"/>
    </row>
    <row r="302" spans="15:17" ht="15.75" customHeight="1" x14ac:dyDescent="0.25">
      <c r="O302" s="5"/>
      <c r="Q302" s="5"/>
    </row>
    <row r="303" spans="15:17" ht="15.75" customHeight="1" x14ac:dyDescent="0.25">
      <c r="O303" s="5"/>
      <c r="Q303" s="5"/>
    </row>
    <row r="304" spans="15:17" ht="15.75" customHeight="1" x14ac:dyDescent="0.25">
      <c r="O304" s="5"/>
      <c r="Q304" s="5"/>
    </row>
    <row r="305" spans="15:17" ht="15.75" customHeight="1" x14ac:dyDescent="0.25">
      <c r="O305" s="5"/>
      <c r="Q305" s="5"/>
    </row>
    <row r="306" spans="15:17" ht="15.75" customHeight="1" x14ac:dyDescent="0.25">
      <c r="O306" s="5"/>
      <c r="Q306" s="5"/>
    </row>
    <row r="307" spans="15:17" ht="15.75" customHeight="1" x14ac:dyDescent="0.25">
      <c r="O307" s="5"/>
      <c r="Q307" s="5"/>
    </row>
    <row r="308" spans="15:17" ht="15.75" customHeight="1" x14ac:dyDescent="0.25">
      <c r="O308" s="5"/>
      <c r="Q308" s="5"/>
    </row>
    <row r="309" spans="15:17" ht="15.75" customHeight="1" x14ac:dyDescent="0.25">
      <c r="O309" s="5"/>
      <c r="Q309" s="5"/>
    </row>
    <row r="310" spans="15:17" ht="15.75" customHeight="1" x14ac:dyDescent="0.25">
      <c r="O310" s="5"/>
      <c r="Q310" s="5"/>
    </row>
    <row r="311" spans="15:17" ht="15.75" customHeight="1" x14ac:dyDescent="0.25">
      <c r="O311" s="5"/>
      <c r="Q311" s="5"/>
    </row>
    <row r="312" spans="15:17" ht="15.75" customHeight="1" x14ac:dyDescent="0.25">
      <c r="O312" s="5"/>
      <c r="Q312" s="5"/>
    </row>
    <row r="313" spans="15:17" ht="15.75" customHeight="1" x14ac:dyDescent="0.25">
      <c r="O313" s="5"/>
      <c r="Q313" s="5"/>
    </row>
    <row r="314" spans="15:17" ht="15.75" customHeight="1" x14ac:dyDescent="0.25">
      <c r="O314" s="5"/>
      <c r="Q314" s="5"/>
    </row>
    <row r="315" spans="15:17" ht="15.75" customHeight="1" x14ac:dyDescent="0.25">
      <c r="O315" s="5"/>
      <c r="Q315" s="5"/>
    </row>
    <row r="316" spans="15:17" ht="15.75" customHeight="1" x14ac:dyDescent="0.25">
      <c r="O316" s="5"/>
      <c r="Q316" s="5"/>
    </row>
    <row r="317" spans="15:17" ht="15.75" customHeight="1" x14ac:dyDescent="0.25">
      <c r="O317" s="5"/>
      <c r="Q317" s="5"/>
    </row>
    <row r="318" spans="15:17" ht="15.75" customHeight="1" x14ac:dyDescent="0.25">
      <c r="O318" s="5"/>
      <c r="Q318" s="5"/>
    </row>
    <row r="319" spans="15:17" ht="15.75" customHeight="1" x14ac:dyDescent="0.25">
      <c r="O319" s="5"/>
      <c r="Q319" s="5"/>
    </row>
    <row r="320" spans="15:17" ht="15.75" customHeight="1" x14ac:dyDescent="0.25">
      <c r="O320" s="5"/>
      <c r="Q320" s="5"/>
    </row>
    <row r="321" spans="15:17" ht="15.75" customHeight="1" x14ac:dyDescent="0.25">
      <c r="O321" s="5"/>
      <c r="Q321" s="5"/>
    </row>
    <row r="322" spans="15:17" ht="15.75" customHeight="1" x14ac:dyDescent="0.25">
      <c r="O322" s="5"/>
      <c r="Q322" s="5"/>
    </row>
    <row r="323" spans="15:17" ht="15.75" customHeight="1" x14ac:dyDescent="0.25">
      <c r="O323" s="5"/>
      <c r="Q323" s="5"/>
    </row>
    <row r="324" spans="15:17" ht="15.75" customHeight="1" x14ac:dyDescent="0.25">
      <c r="O324" s="5"/>
      <c r="Q324" s="5"/>
    </row>
    <row r="325" spans="15:17" ht="15.75" customHeight="1" x14ac:dyDescent="0.25">
      <c r="O325" s="5"/>
      <c r="Q325" s="5"/>
    </row>
    <row r="326" spans="15:17" ht="15.75" customHeight="1" x14ac:dyDescent="0.25">
      <c r="O326" s="5"/>
      <c r="Q326" s="5"/>
    </row>
    <row r="327" spans="15:17" ht="15.75" customHeight="1" x14ac:dyDescent="0.25">
      <c r="O327" s="5"/>
      <c r="Q327" s="5"/>
    </row>
    <row r="328" spans="15:17" ht="15.75" customHeight="1" x14ac:dyDescent="0.25">
      <c r="O328" s="5"/>
      <c r="Q328" s="5"/>
    </row>
    <row r="329" spans="15:17" ht="15.75" customHeight="1" x14ac:dyDescent="0.25">
      <c r="O329" s="5"/>
      <c r="Q329" s="5"/>
    </row>
    <row r="330" spans="15:17" ht="15.75" customHeight="1" x14ac:dyDescent="0.25">
      <c r="O330" s="5"/>
      <c r="Q330" s="5"/>
    </row>
    <row r="331" spans="15:17" ht="15.75" customHeight="1" x14ac:dyDescent="0.25">
      <c r="O331" s="5"/>
      <c r="Q331" s="5"/>
    </row>
    <row r="332" spans="15:17" ht="15.75" customHeight="1" x14ac:dyDescent="0.25">
      <c r="O332" s="5"/>
      <c r="Q332" s="5"/>
    </row>
    <row r="333" spans="15:17" ht="15.75" customHeight="1" x14ac:dyDescent="0.25">
      <c r="O333" s="5"/>
      <c r="Q333" s="5"/>
    </row>
    <row r="334" spans="15:17" ht="15.75" customHeight="1" x14ac:dyDescent="0.25">
      <c r="O334" s="5"/>
      <c r="Q334" s="5"/>
    </row>
    <row r="335" spans="15:17" ht="15.75" customHeight="1" x14ac:dyDescent="0.25">
      <c r="O335" s="5"/>
      <c r="Q335" s="5"/>
    </row>
    <row r="336" spans="15:17" ht="15.75" customHeight="1" x14ac:dyDescent="0.25">
      <c r="O336" s="5"/>
      <c r="Q336" s="5"/>
    </row>
    <row r="337" spans="15:17" ht="15.75" customHeight="1" x14ac:dyDescent="0.25">
      <c r="O337" s="5"/>
      <c r="Q337" s="5"/>
    </row>
    <row r="338" spans="15:17" ht="15.75" customHeight="1" x14ac:dyDescent="0.25">
      <c r="O338" s="5"/>
      <c r="Q338" s="5"/>
    </row>
    <row r="339" spans="15:17" ht="15.75" customHeight="1" x14ac:dyDescent="0.25">
      <c r="O339" s="5"/>
      <c r="Q339" s="5"/>
    </row>
    <row r="340" spans="15:17" ht="15.75" customHeight="1" x14ac:dyDescent="0.25">
      <c r="O340" s="5"/>
      <c r="Q340" s="5"/>
    </row>
    <row r="341" spans="15:17" ht="15.75" customHeight="1" x14ac:dyDescent="0.25">
      <c r="O341" s="5"/>
      <c r="Q341" s="5"/>
    </row>
    <row r="342" spans="15:17" ht="15.75" customHeight="1" x14ac:dyDescent="0.25">
      <c r="O342" s="5"/>
      <c r="Q342" s="5"/>
    </row>
    <row r="343" spans="15:17" ht="15.75" customHeight="1" x14ac:dyDescent="0.25">
      <c r="O343" s="5"/>
      <c r="Q343" s="5"/>
    </row>
    <row r="344" spans="15:17" ht="15.75" customHeight="1" x14ac:dyDescent="0.25">
      <c r="O344" s="5"/>
      <c r="Q344" s="5"/>
    </row>
    <row r="345" spans="15:17" ht="15.75" customHeight="1" x14ac:dyDescent="0.25">
      <c r="O345" s="5"/>
      <c r="Q345" s="5"/>
    </row>
    <row r="346" spans="15:17" ht="15.75" customHeight="1" x14ac:dyDescent="0.25">
      <c r="O346" s="5"/>
      <c r="Q346" s="5"/>
    </row>
    <row r="347" spans="15:17" ht="15.75" customHeight="1" x14ac:dyDescent="0.25">
      <c r="O347" s="5"/>
      <c r="Q347" s="5"/>
    </row>
    <row r="348" spans="15:17" ht="15.75" customHeight="1" x14ac:dyDescent="0.25">
      <c r="O348" s="5"/>
      <c r="Q348" s="5"/>
    </row>
    <row r="349" spans="15:17" ht="15.75" customHeight="1" x14ac:dyDescent="0.25">
      <c r="O349" s="5"/>
      <c r="Q349" s="5"/>
    </row>
    <row r="350" spans="15:17" ht="15.75" customHeight="1" x14ac:dyDescent="0.25">
      <c r="O350" s="5"/>
      <c r="Q350" s="5"/>
    </row>
    <row r="351" spans="15:17" ht="15.75" customHeight="1" x14ac:dyDescent="0.25">
      <c r="O351" s="5"/>
      <c r="Q351" s="5"/>
    </row>
    <row r="352" spans="15:17" ht="15.75" customHeight="1" x14ac:dyDescent="0.25">
      <c r="O352" s="5"/>
      <c r="Q352" s="5"/>
    </row>
    <row r="353" spans="15:17" ht="15.75" customHeight="1" x14ac:dyDescent="0.25">
      <c r="O353" s="5"/>
      <c r="Q353" s="5"/>
    </row>
    <row r="354" spans="15:17" ht="15.75" customHeight="1" x14ac:dyDescent="0.25">
      <c r="O354" s="5"/>
      <c r="Q354" s="5"/>
    </row>
    <row r="355" spans="15:17" ht="15.75" customHeight="1" x14ac:dyDescent="0.25">
      <c r="O355" s="5"/>
      <c r="Q355" s="5"/>
    </row>
    <row r="356" spans="15:17" ht="15.75" customHeight="1" x14ac:dyDescent="0.25">
      <c r="O356" s="5"/>
      <c r="Q356" s="5"/>
    </row>
    <row r="357" spans="15:17" ht="15.75" customHeight="1" x14ac:dyDescent="0.25">
      <c r="O357" s="5"/>
      <c r="Q357" s="5"/>
    </row>
    <row r="358" spans="15:17" ht="15.75" customHeight="1" x14ac:dyDescent="0.25">
      <c r="O358" s="5"/>
      <c r="Q358" s="5"/>
    </row>
    <row r="359" spans="15:17" ht="15.75" customHeight="1" x14ac:dyDescent="0.25">
      <c r="O359" s="5"/>
      <c r="Q359" s="5"/>
    </row>
    <row r="360" spans="15:17" ht="15.75" customHeight="1" x14ac:dyDescent="0.25">
      <c r="O360" s="5"/>
      <c r="Q360" s="5"/>
    </row>
    <row r="361" spans="15:17" ht="15.75" customHeight="1" x14ac:dyDescent="0.25">
      <c r="O361" s="5"/>
      <c r="Q361" s="5"/>
    </row>
    <row r="362" spans="15:17" ht="15.75" customHeight="1" x14ac:dyDescent="0.25">
      <c r="O362" s="5"/>
      <c r="Q362" s="5"/>
    </row>
    <row r="363" spans="15:17" ht="15.75" customHeight="1" x14ac:dyDescent="0.25">
      <c r="O363" s="5"/>
      <c r="Q363" s="5"/>
    </row>
    <row r="364" spans="15:17" ht="15.75" customHeight="1" x14ac:dyDescent="0.25">
      <c r="O364" s="5"/>
      <c r="Q364" s="5"/>
    </row>
    <row r="365" spans="15:17" ht="15.75" customHeight="1" x14ac:dyDescent="0.25">
      <c r="O365" s="5"/>
      <c r="Q365" s="5"/>
    </row>
    <row r="366" spans="15:17" ht="15.75" customHeight="1" x14ac:dyDescent="0.25">
      <c r="O366" s="5"/>
      <c r="Q366" s="5"/>
    </row>
    <row r="367" spans="15:17" ht="15.75" customHeight="1" x14ac:dyDescent="0.25">
      <c r="O367" s="5"/>
      <c r="Q367" s="5"/>
    </row>
    <row r="368" spans="15:17" ht="15.75" customHeight="1" x14ac:dyDescent="0.25">
      <c r="O368" s="5"/>
      <c r="Q368" s="5"/>
    </row>
    <row r="369" spans="15:17" ht="15.75" customHeight="1" x14ac:dyDescent="0.25">
      <c r="O369" s="5"/>
      <c r="Q369" s="5"/>
    </row>
    <row r="370" spans="15:17" ht="15.75" customHeight="1" x14ac:dyDescent="0.25">
      <c r="O370" s="5"/>
      <c r="Q370" s="5"/>
    </row>
    <row r="371" spans="15:17" ht="15.75" customHeight="1" x14ac:dyDescent="0.25">
      <c r="O371" s="5"/>
      <c r="Q371" s="5"/>
    </row>
    <row r="372" spans="15:17" ht="15.75" customHeight="1" x14ac:dyDescent="0.25">
      <c r="O372" s="5"/>
      <c r="Q372" s="5"/>
    </row>
    <row r="373" spans="15:17" ht="15.75" customHeight="1" x14ac:dyDescent="0.25">
      <c r="O373" s="5"/>
      <c r="Q373" s="5"/>
    </row>
    <row r="374" spans="15:17" ht="15.75" customHeight="1" x14ac:dyDescent="0.25">
      <c r="O374" s="5"/>
      <c r="Q374" s="5"/>
    </row>
    <row r="375" spans="15:17" ht="15.75" customHeight="1" x14ac:dyDescent="0.25">
      <c r="O375" s="5"/>
      <c r="Q375" s="5"/>
    </row>
    <row r="376" spans="15:17" ht="15.75" customHeight="1" x14ac:dyDescent="0.25">
      <c r="O376" s="5"/>
      <c r="Q376" s="5"/>
    </row>
    <row r="377" spans="15:17" ht="15.75" customHeight="1" x14ac:dyDescent="0.25">
      <c r="O377" s="5"/>
      <c r="Q377" s="5"/>
    </row>
    <row r="378" spans="15:17" ht="15.75" customHeight="1" x14ac:dyDescent="0.25">
      <c r="O378" s="5"/>
      <c r="Q378" s="5"/>
    </row>
    <row r="379" spans="15:17" ht="15.75" customHeight="1" x14ac:dyDescent="0.25">
      <c r="O379" s="5"/>
      <c r="Q379" s="5"/>
    </row>
    <row r="380" spans="15:17" ht="15.75" customHeight="1" x14ac:dyDescent="0.25">
      <c r="O380" s="5"/>
      <c r="Q380" s="5"/>
    </row>
    <row r="381" spans="15:17" ht="15.75" customHeight="1" x14ac:dyDescent="0.25">
      <c r="O381" s="5"/>
      <c r="Q381" s="5"/>
    </row>
    <row r="382" spans="15:17" ht="15.75" customHeight="1" x14ac:dyDescent="0.25">
      <c r="O382" s="5"/>
      <c r="Q382" s="5"/>
    </row>
    <row r="383" spans="15:17" ht="15.75" customHeight="1" x14ac:dyDescent="0.25">
      <c r="O383" s="5"/>
      <c r="Q383" s="5"/>
    </row>
    <row r="384" spans="15:17" ht="15.75" customHeight="1" x14ac:dyDescent="0.25">
      <c r="O384" s="5"/>
      <c r="Q384" s="5"/>
    </row>
    <row r="385" spans="15:17" ht="15.75" customHeight="1" x14ac:dyDescent="0.25">
      <c r="O385" s="5"/>
      <c r="Q385" s="5"/>
    </row>
    <row r="386" spans="15:17" ht="15.75" customHeight="1" x14ac:dyDescent="0.25">
      <c r="O386" s="5"/>
      <c r="Q386" s="5"/>
    </row>
    <row r="387" spans="15:17" ht="15.75" customHeight="1" x14ac:dyDescent="0.25">
      <c r="O387" s="5"/>
      <c r="Q387" s="5"/>
    </row>
    <row r="388" spans="15:17" ht="15.75" customHeight="1" x14ac:dyDescent="0.25">
      <c r="O388" s="5"/>
      <c r="Q388" s="5"/>
    </row>
    <row r="389" spans="15:17" ht="15.75" customHeight="1" x14ac:dyDescent="0.25">
      <c r="O389" s="5"/>
      <c r="Q389" s="5"/>
    </row>
    <row r="390" spans="15:17" ht="15.75" customHeight="1" x14ac:dyDescent="0.25">
      <c r="O390" s="5"/>
      <c r="Q390" s="5"/>
    </row>
    <row r="391" spans="15:17" ht="15.75" customHeight="1" x14ac:dyDescent="0.25">
      <c r="O391" s="5"/>
      <c r="Q391" s="5"/>
    </row>
    <row r="392" spans="15:17" ht="15.75" customHeight="1" x14ac:dyDescent="0.25">
      <c r="O392" s="5"/>
      <c r="Q392" s="5"/>
    </row>
    <row r="393" spans="15:17" ht="15.75" customHeight="1" x14ac:dyDescent="0.25">
      <c r="O393" s="5"/>
      <c r="Q393" s="5"/>
    </row>
    <row r="394" spans="15:17" ht="15.75" customHeight="1" x14ac:dyDescent="0.25">
      <c r="O394" s="5"/>
      <c r="Q394" s="5"/>
    </row>
    <row r="395" spans="15:17" ht="15.75" customHeight="1" x14ac:dyDescent="0.25">
      <c r="O395" s="5"/>
      <c r="Q395" s="5"/>
    </row>
    <row r="396" spans="15:17" ht="15.75" customHeight="1" x14ac:dyDescent="0.25">
      <c r="O396" s="5"/>
      <c r="Q396" s="5"/>
    </row>
    <row r="397" spans="15:17" ht="15.75" customHeight="1" x14ac:dyDescent="0.25">
      <c r="O397" s="5"/>
      <c r="Q397" s="5"/>
    </row>
    <row r="398" spans="15:17" ht="15.75" customHeight="1" x14ac:dyDescent="0.25">
      <c r="O398" s="5"/>
      <c r="Q398" s="5"/>
    </row>
    <row r="399" spans="15:17" ht="15.75" customHeight="1" x14ac:dyDescent="0.25">
      <c r="O399" s="5"/>
      <c r="Q399" s="5"/>
    </row>
    <row r="400" spans="15:17" ht="15.75" customHeight="1" x14ac:dyDescent="0.25">
      <c r="O400" s="5"/>
      <c r="Q400" s="5"/>
    </row>
    <row r="401" spans="15:17" ht="15.75" customHeight="1" x14ac:dyDescent="0.25">
      <c r="O401" s="5"/>
      <c r="Q401" s="5"/>
    </row>
    <row r="402" spans="15:17" ht="15.75" customHeight="1" x14ac:dyDescent="0.25">
      <c r="O402" s="5"/>
      <c r="Q402" s="5"/>
    </row>
    <row r="403" spans="15:17" ht="15.75" customHeight="1" x14ac:dyDescent="0.25">
      <c r="O403" s="5"/>
      <c r="Q403" s="5"/>
    </row>
    <row r="404" spans="15:17" ht="15.75" customHeight="1" x14ac:dyDescent="0.25">
      <c r="O404" s="5"/>
      <c r="Q404" s="5"/>
    </row>
    <row r="405" spans="15:17" ht="15.75" customHeight="1" x14ac:dyDescent="0.25">
      <c r="O405" s="5"/>
      <c r="Q405" s="5"/>
    </row>
    <row r="406" spans="15:17" ht="15.75" customHeight="1" x14ac:dyDescent="0.25">
      <c r="O406" s="5"/>
      <c r="Q406" s="5"/>
    </row>
    <row r="407" spans="15:17" ht="15.75" customHeight="1" x14ac:dyDescent="0.25">
      <c r="O407" s="5"/>
      <c r="Q407" s="5"/>
    </row>
    <row r="408" spans="15:17" ht="15.75" customHeight="1" x14ac:dyDescent="0.25">
      <c r="O408" s="5"/>
      <c r="Q408" s="5"/>
    </row>
    <row r="409" spans="15:17" ht="15.75" customHeight="1" x14ac:dyDescent="0.25">
      <c r="O409" s="5"/>
      <c r="Q409" s="5"/>
    </row>
    <row r="410" spans="15:17" ht="15.75" customHeight="1" x14ac:dyDescent="0.25">
      <c r="O410" s="5"/>
      <c r="Q410" s="5"/>
    </row>
    <row r="411" spans="15:17" ht="15.75" customHeight="1" x14ac:dyDescent="0.25">
      <c r="O411" s="5"/>
      <c r="Q411" s="5"/>
    </row>
    <row r="412" spans="15:17" ht="15.75" customHeight="1" x14ac:dyDescent="0.25">
      <c r="O412" s="5"/>
      <c r="Q412" s="5"/>
    </row>
    <row r="413" spans="15:17" ht="15.75" customHeight="1" x14ac:dyDescent="0.25">
      <c r="O413" s="5"/>
      <c r="Q413" s="5"/>
    </row>
    <row r="414" spans="15:17" ht="15.75" customHeight="1" x14ac:dyDescent="0.25">
      <c r="O414" s="5"/>
      <c r="Q414" s="5"/>
    </row>
    <row r="415" spans="15:17" ht="15.75" customHeight="1" x14ac:dyDescent="0.25">
      <c r="O415" s="5"/>
      <c r="Q415" s="5"/>
    </row>
    <row r="416" spans="15:17" ht="15.75" customHeight="1" x14ac:dyDescent="0.25">
      <c r="O416" s="5"/>
      <c r="Q416" s="5"/>
    </row>
    <row r="417" spans="15:17" ht="15.75" customHeight="1" x14ac:dyDescent="0.25">
      <c r="O417" s="5"/>
      <c r="Q417" s="5"/>
    </row>
    <row r="418" spans="15:17" ht="15.75" customHeight="1" x14ac:dyDescent="0.25">
      <c r="O418" s="5"/>
      <c r="Q418" s="5"/>
    </row>
    <row r="419" spans="15:17" ht="15.75" customHeight="1" x14ac:dyDescent="0.25">
      <c r="O419" s="5"/>
      <c r="Q419" s="5"/>
    </row>
    <row r="420" spans="15:17" ht="15.75" customHeight="1" x14ac:dyDescent="0.25">
      <c r="O420" s="5"/>
      <c r="Q420" s="5"/>
    </row>
    <row r="421" spans="15:17" ht="15.75" customHeight="1" x14ac:dyDescent="0.25">
      <c r="O421" s="5"/>
      <c r="Q421" s="5"/>
    </row>
    <row r="422" spans="15:17" ht="15.75" customHeight="1" x14ac:dyDescent="0.25">
      <c r="O422" s="5"/>
      <c r="Q422" s="5"/>
    </row>
    <row r="423" spans="15:17" ht="15.75" customHeight="1" x14ac:dyDescent="0.25">
      <c r="O423" s="5"/>
      <c r="Q423" s="5"/>
    </row>
    <row r="424" spans="15:17" ht="15.75" customHeight="1" x14ac:dyDescent="0.25">
      <c r="O424" s="5"/>
      <c r="Q424" s="5"/>
    </row>
    <row r="425" spans="15:17" ht="15.75" customHeight="1" x14ac:dyDescent="0.25">
      <c r="O425" s="5"/>
      <c r="Q425" s="5"/>
    </row>
    <row r="426" spans="15:17" ht="15.75" customHeight="1" x14ac:dyDescent="0.25">
      <c r="O426" s="5"/>
      <c r="Q426" s="5"/>
    </row>
    <row r="427" spans="15:17" ht="15.75" customHeight="1" x14ac:dyDescent="0.25">
      <c r="O427" s="5"/>
      <c r="Q427" s="5"/>
    </row>
    <row r="428" spans="15:17" ht="15.75" customHeight="1" x14ac:dyDescent="0.25">
      <c r="O428" s="5"/>
      <c r="Q428" s="5"/>
    </row>
    <row r="429" spans="15:17" ht="15.75" customHeight="1" x14ac:dyDescent="0.25">
      <c r="O429" s="5"/>
      <c r="Q429" s="5"/>
    </row>
    <row r="430" spans="15:17" ht="15.75" customHeight="1" x14ac:dyDescent="0.25">
      <c r="O430" s="5"/>
      <c r="Q430" s="5"/>
    </row>
    <row r="431" spans="15:17" ht="15.75" customHeight="1" x14ac:dyDescent="0.25">
      <c r="O431" s="5"/>
      <c r="Q431" s="5"/>
    </row>
    <row r="432" spans="15:17" ht="15.75" customHeight="1" x14ac:dyDescent="0.25">
      <c r="O432" s="5"/>
      <c r="Q432" s="5"/>
    </row>
    <row r="433" spans="15:17" ht="15.75" customHeight="1" x14ac:dyDescent="0.25">
      <c r="O433" s="5"/>
      <c r="Q433" s="5"/>
    </row>
    <row r="434" spans="15:17" ht="15.75" customHeight="1" x14ac:dyDescent="0.25">
      <c r="O434" s="5"/>
      <c r="Q434" s="5"/>
    </row>
    <row r="435" spans="15:17" ht="15.75" customHeight="1" x14ac:dyDescent="0.25">
      <c r="O435" s="5"/>
      <c r="Q435" s="5"/>
    </row>
    <row r="436" spans="15:17" ht="15.75" customHeight="1" x14ac:dyDescent="0.25">
      <c r="O436" s="5"/>
      <c r="Q436" s="5"/>
    </row>
    <row r="437" spans="15:17" ht="15.75" customHeight="1" x14ac:dyDescent="0.25">
      <c r="O437" s="5"/>
      <c r="Q437" s="5"/>
    </row>
    <row r="438" spans="15:17" ht="15.75" customHeight="1" x14ac:dyDescent="0.25">
      <c r="O438" s="5"/>
      <c r="Q438" s="5"/>
    </row>
    <row r="439" spans="15:17" ht="15.75" customHeight="1" x14ac:dyDescent="0.25">
      <c r="O439" s="5"/>
      <c r="Q439" s="5"/>
    </row>
    <row r="440" spans="15:17" ht="15.75" customHeight="1" x14ac:dyDescent="0.25">
      <c r="O440" s="5"/>
      <c r="Q440" s="5"/>
    </row>
    <row r="441" spans="15:17" ht="15.75" customHeight="1" x14ac:dyDescent="0.25">
      <c r="O441" s="5"/>
      <c r="Q441" s="5"/>
    </row>
    <row r="442" spans="15:17" ht="15.75" customHeight="1" x14ac:dyDescent="0.25">
      <c r="O442" s="5"/>
      <c r="Q442" s="5"/>
    </row>
    <row r="443" spans="15:17" ht="15.75" customHeight="1" x14ac:dyDescent="0.25">
      <c r="O443" s="5"/>
      <c r="Q443" s="5"/>
    </row>
    <row r="444" spans="15:17" ht="15.75" customHeight="1" x14ac:dyDescent="0.25">
      <c r="O444" s="5"/>
      <c r="Q444" s="5"/>
    </row>
    <row r="445" spans="15:17" ht="15.75" customHeight="1" x14ac:dyDescent="0.25">
      <c r="O445" s="5"/>
      <c r="Q445" s="5"/>
    </row>
    <row r="446" spans="15:17" ht="15.75" customHeight="1" x14ac:dyDescent="0.25">
      <c r="O446" s="5"/>
      <c r="Q446" s="5"/>
    </row>
    <row r="447" spans="15:17" ht="15.75" customHeight="1" x14ac:dyDescent="0.25">
      <c r="O447" s="5"/>
      <c r="Q447" s="5"/>
    </row>
    <row r="448" spans="15:17" ht="15.75" customHeight="1" x14ac:dyDescent="0.25">
      <c r="O448" s="5"/>
      <c r="Q448" s="5"/>
    </row>
    <row r="449" spans="15:17" ht="15.75" customHeight="1" x14ac:dyDescent="0.25">
      <c r="O449" s="5"/>
      <c r="Q449" s="5"/>
    </row>
    <row r="450" spans="15:17" ht="15.75" customHeight="1" x14ac:dyDescent="0.25">
      <c r="O450" s="5"/>
      <c r="Q450" s="5"/>
    </row>
    <row r="451" spans="15:17" ht="15.75" customHeight="1" x14ac:dyDescent="0.25">
      <c r="O451" s="5"/>
      <c r="Q451" s="5"/>
    </row>
    <row r="452" spans="15:17" ht="15.75" customHeight="1" x14ac:dyDescent="0.25">
      <c r="O452" s="5"/>
      <c r="Q452" s="5"/>
    </row>
    <row r="453" spans="15:17" ht="15.75" customHeight="1" x14ac:dyDescent="0.25">
      <c r="O453" s="5"/>
      <c r="Q453" s="5"/>
    </row>
    <row r="454" spans="15:17" ht="15.75" customHeight="1" x14ac:dyDescent="0.25">
      <c r="O454" s="5"/>
      <c r="Q454" s="5"/>
    </row>
    <row r="455" spans="15:17" ht="15.75" customHeight="1" x14ac:dyDescent="0.25">
      <c r="O455" s="5"/>
      <c r="Q455" s="5"/>
    </row>
    <row r="456" spans="15:17" ht="15.75" customHeight="1" x14ac:dyDescent="0.25">
      <c r="O456" s="5"/>
      <c r="Q456" s="5"/>
    </row>
    <row r="457" spans="15:17" ht="15.75" customHeight="1" x14ac:dyDescent="0.25">
      <c r="O457" s="5"/>
      <c r="Q457" s="5"/>
    </row>
    <row r="458" spans="15:17" ht="15.75" customHeight="1" x14ac:dyDescent="0.25">
      <c r="O458" s="5"/>
      <c r="Q458" s="5"/>
    </row>
    <row r="459" spans="15:17" ht="15.75" customHeight="1" x14ac:dyDescent="0.25">
      <c r="O459" s="5"/>
      <c r="Q459" s="5"/>
    </row>
    <row r="460" spans="15:17" ht="15.75" customHeight="1" x14ac:dyDescent="0.25">
      <c r="O460" s="5"/>
      <c r="Q460" s="5"/>
    </row>
    <row r="461" spans="15:17" ht="15.75" customHeight="1" x14ac:dyDescent="0.25">
      <c r="O461" s="5"/>
      <c r="Q461" s="5"/>
    </row>
    <row r="462" spans="15:17" ht="15.75" customHeight="1" x14ac:dyDescent="0.25">
      <c r="O462" s="5"/>
      <c r="Q462" s="5"/>
    </row>
    <row r="463" spans="15:17" ht="15.75" customHeight="1" x14ac:dyDescent="0.25">
      <c r="O463" s="5"/>
      <c r="Q463" s="5"/>
    </row>
    <row r="464" spans="15:17" ht="15.75" customHeight="1" x14ac:dyDescent="0.25">
      <c r="O464" s="5"/>
      <c r="Q464" s="5"/>
    </row>
    <row r="465" spans="15:17" ht="15.75" customHeight="1" x14ac:dyDescent="0.25">
      <c r="O465" s="5"/>
      <c r="Q465" s="5"/>
    </row>
    <row r="466" spans="15:17" ht="15.75" customHeight="1" x14ac:dyDescent="0.25">
      <c r="O466" s="5"/>
      <c r="Q466" s="5"/>
    </row>
    <row r="467" spans="15:17" ht="15.75" customHeight="1" x14ac:dyDescent="0.25">
      <c r="O467" s="5"/>
      <c r="Q467" s="5"/>
    </row>
    <row r="468" spans="15:17" ht="15.75" customHeight="1" x14ac:dyDescent="0.25">
      <c r="O468" s="5"/>
      <c r="Q468" s="5"/>
    </row>
    <row r="469" spans="15:17" ht="15.75" customHeight="1" x14ac:dyDescent="0.25">
      <c r="O469" s="5"/>
      <c r="Q469" s="5"/>
    </row>
    <row r="470" spans="15:17" ht="15.75" customHeight="1" x14ac:dyDescent="0.25">
      <c r="O470" s="5"/>
      <c r="Q470" s="5"/>
    </row>
    <row r="471" spans="15:17" ht="15.75" customHeight="1" x14ac:dyDescent="0.25">
      <c r="O471" s="5"/>
      <c r="Q471" s="5"/>
    </row>
    <row r="472" spans="15:17" ht="15.75" customHeight="1" x14ac:dyDescent="0.25">
      <c r="O472" s="5"/>
      <c r="Q472" s="5"/>
    </row>
    <row r="473" spans="15:17" ht="15.75" customHeight="1" x14ac:dyDescent="0.25">
      <c r="O473" s="5"/>
      <c r="Q473" s="5"/>
    </row>
    <row r="474" spans="15:17" ht="15.75" customHeight="1" x14ac:dyDescent="0.25">
      <c r="O474" s="5"/>
      <c r="Q474" s="5"/>
    </row>
    <row r="475" spans="15:17" ht="15.75" customHeight="1" x14ac:dyDescent="0.25">
      <c r="O475" s="5"/>
      <c r="Q475" s="5"/>
    </row>
    <row r="476" spans="15:17" ht="15.75" customHeight="1" x14ac:dyDescent="0.25">
      <c r="O476" s="5"/>
      <c r="Q476" s="5"/>
    </row>
    <row r="477" spans="15:17" ht="15.75" customHeight="1" x14ac:dyDescent="0.25">
      <c r="O477" s="5"/>
      <c r="Q477" s="5"/>
    </row>
    <row r="478" spans="15:17" ht="15.75" customHeight="1" x14ac:dyDescent="0.25">
      <c r="O478" s="5"/>
      <c r="Q478" s="5"/>
    </row>
    <row r="479" spans="15:17" ht="15.75" customHeight="1" x14ac:dyDescent="0.25">
      <c r="O479" s="5"/>
      <c r="Q479" s="5"/>
    </row>
    <row r="480" spans="15:17" ht="15.75" customHeight="1" x14ac:dyDescent="0.25">
      <c r="O480" s="5"/>
      <c r="Q480" s="5"/>
    </row>
    <row r="481" spans="15:17" ht="15.75" customHeight="1" x14ac:dyDescent="0.25">
      <c r="O481" s="5"/>
      <c r="Q481" s="5"/>
    </row>
    <row r="482" spans="15:17" ht="15.75" customHeight="1" x14ac:dyDescent="0.25">
      <c r="O482" s="5"/>
      <c r="Q482" s="5"/>
    </row>
    <row r="483" spans="15:17" ht="15.75" customHeight="1" x14ac:dyDescent="0.25">
      <c r="O483" s="5"/>
      <c r="Q483" s="5"/>
    </row>
    <row r="484" spans="15:17" ht="15.75" customHeight="1" x14ac:dyDescent="0.25">
      <c r="O484" s="5"/>
      <c r="Q484" s="5"/>
    </row>
    <row r="485" spans="15:17" ht="15.75" customHeight="1" x14ac:dyDescent="0.25">
      <c r="O485" s="5"/>
      <c r="Q485" s="5"/>
    </row>
    <row r="486" spans="15:17" ht="15.75" customHeight="1" x14ac:dyDescent="0.25">
      <c r="O486" s="5"/>
      <c r="Q486" s="5"/>
    </row>
    <row r="487" spans="15:17" ht="15.75" customHeight="1" x14ac:dyDescent="0.25">
      <c r="O487" s="5"/>
      <c r="Q487" s="5"/>
    </row>
    <row r="488" spans="15:17" ht="15.75" customHeight="1" x14ac:dyDescent="0.25">
      <c r="O488" s="5"/>
      <c r="Q488" s="5"/>
    </row>
    <row r="489" spans="15:17" ht="15.75" customHeight="1" x14ac:dyDescent="0.25">
      <c r="O489" s="5"/>
      <c r="Q489" s="5"/>
    </row>
    <row r="490" spans="15:17" ht="15.75" customHeight="1" x14ac:dyDescent="0.25">
      <c r="O490" s="5"/>
      <c r="Q490" s="5"/>
    </row>
    <row r="491" spans="15:17" ht="15.75" customHeight="1" x14ac:dyDescent="0.25">
      <c r="O491" s="5"/>
      <c r="Q491" s="5"/>
    </row>
    <row r="492" spans="15:17" ht="15.75" customHeight="1" x14ac:dyDescent="0.25">
      <c r="O492" s="5"/>
      <c r="Q492" s="5"/>
    </row>
    <row r="493" spans="15:17" ht="15.75" customHeight="1" x14ac:dyDescent="0.25">
      <c r="O493" s="5"/>
      <c r="Q493" s="5"/>
    </row>
    <row r="494" spans="15:17" ht="15.75" customHeight="1" x14ac:dyDescent="0.25">
      <c r="O494" s="5"/>
      <c r="Q494" s="5"/>
    </row>
    <row r="495" spans="15:17" ht="15.75" customHeight="1" x14ac:dyDescent="0.25">
      <c r="O495" s="5"/>
      <c r="Q495" s="5"/>
    </row>
    <row r="496" spans="15:17" ht="15.75" customHeight="1" x14ac:dyDescent="0.25">
      <c r="O496" s="5"/>
      <c r="Q496" s="5"/>
    </row>
    <row r="497" spans="15:17" ht="15.75" customHeight="1" x14ac:dyDescent="0.25">
      <c r="O497" s="5"/>
      <c r="Q497" s="5"/>
    </row>
    <row r="498" spans="15:17" ht="15.75" customHeight="1" x14ac:dyDescent="0.25">
      <c r="O498" s="5"/>
      <c r="Q498" s="5"/>
    </row>
    <row r="499" spans="15:17" ht="15.75" customHeight="1" x14ac:dyDescent="0.25">
      <c r="O499" s="5"/>
      <c r="Q499" s="5"/>
    </row>
    <row r="500" spans="15:17" ht="15.75" customHeight="1" x14ac:dyDescent="0.25">
      <c r="O500" s="5"/>
      <c r="Q500" s="5"/>
    </row>
    <row r="501" spans="15:17" ht="15.75" customHeight="1" x14ac:dyDescent="0.25">
      <c r="O501" s="5"/>
      <c r="Q501" s="5"/>
    </row>
    <row r="502" spans="15:17" ht="15.75" customHeight="1" x14ac:dyDescent="0.25">
      <c r="O502" s="5"/>
      <c r="Q502" s="5"/>
    </row>
    <row r="503" spans="15:17" ht="15.75" customHeight="1" x14ac:dyDescent="0.25">
      <c r="O503" s="5"/>
      <c r="Q503" s="5"/>
    </row>
    <row r="504" spans="15:17" ht="15.75" customHeight="1" x14ac:dyDescent="0.25">
      <c r="O504" s="5"/>
      <c r="Q504" s="5"/>
    </row>
    <row r="505" spans="15:17" ht="15.75" customHeight="1" x14ac:dyDescent="0.25">
      <c r="O505" s="5"/>
      <c r="Q505" s="5"/>
    </row>
    <row r="506" spans="15:17" ht="15.75" customHeight="1" x14ac:dyDescent="0.25">
      <c r="O506" s="5"/>
      <c r="Q506" s="5"/>
    </row>
    <row r="507" spans="15:17" ht="15.75" customHeight="1" x14ac:dyDescent="0.25">
      <c r="O507" s="5"/>
      <c r="Q507" s="5"/>
    </row>
    <row r="508" spans="15:17" ht="15.75" customHeight="1" x14ac:dyDescent="0.25">
      <c r="O508" s="5"/>
      <c r="Q508" s="5"/>
    </row>
    <row r="509" spans="15:17" ht="15.75" customHeight="1" x14ac:dyDescent="0.25">
      <c r="O509" s="5"/>
      <c r="Q509" s="5"/>
    </row>
    <row r="510" spans="15:17" ht="15.75" customHeight="1" x14ac:dyDescent="0.25">
      <c r="O510" s="5"/>
      <c r="Q510" s="5"/>
    </row>
    <row r="511" spans="15:17" ht="15.75" customHeight="1" x14ac:dyDescent="0.25">
      <c r="O511" s="5"/>
      <c r="Q511" s="5"/>
    </row>
    <row r="512" spans="15:17" ht="15.75" customHeight="1" x14ac:dyDescent="0.25">
      <c r="O512" s="5"/>
      <c r="Q512" s="5"/>
    </row>
    <row r="513" spans="15:17" ht="15.75" customHeight="1" x14ac:dyDescent="0.25">
      <c r="O513" s="5"/>
      <c r="Q513" s="5"/>
    </row>
    <row r="514" spans="15:17" ht="15.75" customHeight="1" x14ac:dyDescent="0.25">
      <c r="O514" s="5"/>
      <c r="Q514" s="5"/>
    </row>
    <row r="515" spans="15:17" ht="15.75" customHeight="1" x14ac:dyDescent="0.25">
      <c r="O515" s="5"/>
      <c r="Q515" s="5"/>
    </row>
    <row r="516" spans="15:17" ht="15.75" customHeight="1" x14ac:dyDescent="0.25">
      <c r="O516" s="5"/>
      <c r="Q516" s="5"/>
    </row>
    <row r="517" spans="15:17" ht="15.75" customHeight="1" x14ac:dyDescent="0.25">
      <c r="O517" s="5"/>
      <c r="Q517" s="5"/>
    </row>
    <row r="518" spans="15:17" ht="15.75" customHeight="1" x14ac:dyDescent="0.25">
      <c r="O518" s="5"/>
      <c r="Q518" s="5"/>
    </row>
    <row r="519" spans="15:17" ht="15.75" customHeight="1" x14ac:dyDescent="0.25">
      <c r="O519" s="5"/>
      <c r="Q519" s="5"/>
    </row>
    <row r="520" spans="15:17" ht="15.75" customHeight="1" x14ac:dyDescent="0.25">
      <c r="O520" s="5"/>
      <c r="Q520" s="5"/>
    </row>
    <row r="521" spans="15:17" ht="15.75" customHeight="1" x14ac:dyDescent="0.25">
      <c r="O521" s="5"/>
      <c r="Q521" s="5"/>
    </row>
    <row r="522" spans="15:17" ht="15.75" customHeight="1" x14ac:dyDescent="0.25">
      <c r="O522" s="5"/>
      <c r="Q522" s="5"/>
    </row>
    <row r="523" spans="15:17" ht="15.75" customHeight="1" x14ac:dyDescent="0.25">
      <c r="O523" s="5"/>
      <c r="Q523" s="5"/>
    </row>
    <row r="524" spans="15:17" ht="15.75" customHeight="1" x14ac:dyDescent="0.25">
      <c r="O524" s="5"/>
      <c r="Q524" s="5"/>
    </row>
    <row r="525" spans="15:17" ht="15.75" customHeight="1" x14ac:dyDescent="0.25">
      <c r="O525" s="5"/>
      <c r="Q525" s="5"/>
    </row>
    <row r="526" spans="15:17" ht="15.75" customHeight="1" x14ac:dyDescent="0.25">
      <c r="O526" s="5"/>
      <c r="Q526" s="5"/>
    </row>
    <row r="527" spans="15:17" ht="15.75" customHeight="1" x14ac:dyDescent="0.25">
      <c r="O527" s="5"/>
      <c r="Q527" s="5"/>
    </row>
    <row r="528" spans="15:17" ht="15.75" customHeight="1" x14ac:dyDescent="0.25">
      <c r="O528" s="5"/>
      <c r="Q528" s="5"/>
    </row>
    <row r="529" spans="15:17" ht="15.75" customHeight="1" x14ac:dyDescent="0.25">
      <c r="O529" s="5"/>
      <c r="Q529" s="5"/>
    </row>
    <row r="530" spans="15:17" ht="15.75" customHeight="1" x14ac:dyDescent="0.25">
      <c r="O530" s="5"/>
      <c r="Q530" s="5"/>
    </row>
    <row r="531" spans="15:17" ht="15.75" customHeight="1" x14ac:dyDescent="0.25">
      <c r="O531" s="5"/>
      <c r="Q531" s="5"/>
    </row>
    <row r="532" spans="15:17" ht="15.75" customHeight="1" x14ac:dyDescent="0.25">
      <c r="O532" s="5"/>
      <c r="Q532" s="5"/>
    </row>
    <row r="533" spans="15:17" ht="15.75" customHeight="1" x14ac:dyDescent="0.25">
      <c r="O533" s="5"/>
      <c r="Q533" s="5"/>
    </row>
    <row r="534" spans="15:17" ht="15.75" customHeight="1" x14ac:dyDescent="0.25">
      <c r="O534" s="5"/>
      <c r="Q534" s="5"/>
    </row>
    <row r="535" spans="15:17" ht="15.75" customHeight="1" x14ac:dyDescent="0.25">
      <c r="O535" s="5"/>
      <c r="Q535" s="5"/>
    </row>
    <row r="536" spans="15:17" ht="15.75" customHeight="1" x14ac:dyDescent="0.25">
      <c r="O536" s="5"/>
      <c r="Q536" s="5"/>
    </row>
    <row r="537" spans="15:17" ht="15.75" customHeight="1" x14ac:dyDescent="0.25">
      <c r="O537" s="5"/>
      <c r="Q537" s="5"/>
    </row>
    <row r="538" spans="15:17" ht="15.75" customHeight="1" x14ac:dyDescent="0.25">
      <c r="O538" s="5"/>
      <c r="Q538" s="5"/>
    </row>
    <row r="539" spans="15:17" ht="15.75" customHeight="1" x14ac:dyDescent="0.25">
      <c r="O539" s="5"/>
      <c r="Q539" s="5"/>
    </row>
    <row r="540" spans="15:17" ht="15.75" customHeight="1" x14ac:dyDescent="0.25">
      <c r="O540" s="5"/>
      <c r="Q540" s="5"/>
    </row>
    <row r="541" spans="15:17" ht="15.75" customHeight="1" x14ac:dyDescent="0.25">
      <c r="O541" s="5"/>
      <c r="Q541" s="5"/>
    </row>
    <row r="542" spans="15:17" ht="15.75" customHeight="1" x14ac:dyDescent="0.25">
      <c r="O542" s="5"/>
      <c r="Q542" s="5"/>
    </row>
    <row r="543" spans="15:17" ht="15.75" customHeight="1" x14ac:dyDescent="0.25">
      <c r="O543" s="5"/>
      <c r="Q543" s="5"/>
    </row>
    <row r="544" spans="15:17" ht="15.75" customHeight="1" x14ac:dyDescent="0.25">
      <c r="O544" s="5"/>
      <c r="Q544" s="5"/>
    </row>
    <row r="545" spans="15:17" ht="15.75" customHeight="1" x14ac:dyDescent="0.25">
      <c r="O545" s="5"/>
      <c r="Q545" s="5"/>
    </row>
    <row r="546" spans="15:17" ht="15.75" customHeight="1" x14ac:dyDescent="0.25">
      <c r="O546" s="5"/>
      <c r="Q546" s="5"/>
    </row>
    <row r="547" spans="15:17" ht="15.75" customHeight="1" x14ac:dyDescent="0.25">
      <c r="O547" s="5"/>
      <c r="Q547" s="5"/>
    </row>
    <row r="548" spans="15:17" ht="15.75" customHeight="1" x14ac:dyDescent="0.25">
      <c r="O548" s="5"/>
      <c r="Q548" s="5"/>
    </row>
    <row r="549" spans="15:17" ht="15.75" customHeight="1" x14ac:dyDescent="0.25">
      <c r="O549" s="5"/>
      <c r="Q549" s="5"/>
    </row>
    <row r="550" spans="15:17" ht="15.75" customHeight="1" x14ac:dyDescent="0.25">
      <c r="O550" s="5"/>
      <c r="Q550" s="5"/>
    </row>
    <row r="551" spans="15:17" ht="15.75" customHeight="1" x14ac:dyDescent="0.25">
      <c r="O551" s="5"/>
      <c r="Q551" s="5"/>
    </row>
    <row r="552" spans="15:17" ht="15.75" customHeight="1" x14ac:dyDescent="0.25">
      <c r="O552" s="5"/>
      <c r="Q552" s="5"/>
    </row>
    <row r="553" spans="15:17" ht="15.75" customHeight="1" x14ac:dyDescent="0.25">
      <c r="O553" s="5"/>
      <c r="Q553" s="5"/>
    </row>
    <row r="554" spans="15:17" ht="15.75" customHeight="1" x14ac:dyDescent="0.25">
      <c r="O554" s="5"/>
      <c r="Q554" s="5"/>
    </row>
    <row r="555" spans="15:17" ht="15.75" customHeight="1" x14ac:dyDescent="0.25">
      <c r="O555" s="5"/>
      <c r="Q555" s="5"/>
    </row>
    <row r="556" spans="15:17" ht="15.75" customHeight="1" x14ac:dyDescent="0.25">
      <c r="O556" s="5"/>
      <c r="Q556" s="5"/>
    </row>
    <row r="557" spans="15:17" ht="15.75" customHeight="1" x14ac:dyDescent="0.25">
      <c r="O557" s="5"/>
      <c r="Q557" s="5"/>
    </row>
    <row r="558" spans="15:17" ht="15.75" customHeight="1" x14ac:dyDescent="0.25">
      <c r="O558" s="5"/>
      <c r="Q558" s="5"/>
    </row>
    <row r="559" spans="15:17" ht="15.75" customHeight="1" x14ac:dyDescent="0.25">
      <c r="O559" s="5"/>
      <c r="Q559" s="5"/>
    </row>
    <row r="560" spans="15:17" ht="15.75" customHeight="1" x14ac:dyDescent="0.25">
      <c r="O560" s="5"/>
      <c r="Q560" s="5"/>
    </row>
    <row r="561" spans="15:17" ht="15.75" customHeight="1" x14ac:dyDescent="0.25">
      <c r="O561" s="5"/>
      <c r="Q561" s="5"/>
    </row>
    <row r="562" spans="15:17" ht="15.75" customHeight="1" x14ac:dyDescent="0.25">
      <c r="O562" s="5"/>
      <c r="Q562" s="5"/>
    </row>
    <row r="563" spans="15:17" ht="15.75" customHeight="1" x14ac:dyDescent="0.25">
      <c r="O563" s="5"/>
      <c r="Q563" s="5"/>
    </row>
    <row r="564" spans="15:17" ht="15.75" customHeight="1" x14ac:dyDescent="0.25">
      <c r="O564" s="5"/>
      <c r="Q564" s="5"/>
    </row>
    <row r="565" spans="15:17" ht="15.75" customHeight="1" x14ac:dyDescent="0.25">
      <c r="O565" s="5"/>
      <c r="Q565" s="5"/>
    </row>
    <row r="566" spans="15:17" ht="15.75" customHeight="1" x14ac:dyDescent="0.25">
      <c r="O566" s="5"/>
      <c r="Q566" s="5"/>
    </row>
    <row r="567" spans="15:17" ht="15.75" customHeight="1" x14ac:dyDescent="0.25">
      <c r="O567" s="5"/>
      <c r="Q567" s="5"/>
    </row>
    <row r="568" spans="15:17" ht="15.75" customHeight="1" x14ac:dyDescent="0.25">
      <c r="O568" s="5"/>
      <c r="Q568" s="5"/>
    </row>
    <row r="569" spans="15:17" ht="15.75" customHeight="1" x14ac:dyDescent="0.25">
      <c r="O569" s="5"/>
      <c r="Q569" s="5"/>
    </row>
    <row r="570" spans="15:17" ht="15.75" customHeight="1" x14ac:dyDescent="0.25">
      <c r="O570" s="5"/>
      <c r="Q570" s="5"/>
    </row>
    <row r="571" spans="15:17" ht="15.75" customHeight="1" x14ac:dyDescent="0.25">
      <c r="O571" s="5"/>
      <c r="Q571" s="5"/>
    </row>
    <row r="572" spans="15:17" ht="15.75" customHeight="1" x14ac:dyDescent="0.25">
      <c r="O572" s="5"/>
      <c r="Q572" s="5"/>
    </row>
    <row r="573" spans="15:17" ht="15.75" customHeight="1" x14ac:dyDescent="0.25">
      <c r="O573" s="5"/>
      <c r="Q573" s="5"/>
    </row>
    <row r="574" spans="15:17" ht="15.75" customHeight="1" x14ac:dyDescent="0.25">
      <c r="O574" s="5"/>
      <c r="Q574" s="5"/>
    </row>
    <row r="575" spans="15:17" ht="15.75" customHeight="1" x14ac:dyDescent="0.25">
      <c r="O575" s="5"/>
      <c r="Q575" s="5"/>
    </row>
    <row r="576" spans="15:17" ht="15.75" customHeight="1" x14ac:dyDescent="0.25">
      <c r="O576" s="5"/>
      <c r="Q576" s="5"/>
    </row>
    <row r="577" spans="15:17" ht="15.75" customHeight="1" x14ac:dyDescent="0.25">
      <c r="O577" s="5"/>
      <c r="Q577" s="5"/>
    </row>
    <row r="578" spans="15:17" ht="15.75" customHeight="1" x14ac:dyDescent="0.25">
      <c r="O578" s="5"/>
      <c r="Q578" s="5"/>
    </row>
    <row r="579" spans="15:17" ht="15.75" customHeight="1" x14ac:dyDescent="0.25">
      <c r="O579" s="5"/>
      <c r="Q579" s="5"/>
    </row>
    <row r="580" spans="15:17" ht="15.75" customHeight="1" x14ac:dyDescent="0.25">
      <c r="O580" s="5"/>
      <c r="Q580" s="5"/>
    </row>
    <row r="581" spans="15:17" ht="15.75" customHeight="1" x14ac:dyDescent="0.25">
      <c r="O581" s="5"/>
      <c r="Q581" s="5"/>
    </row>
    <row r="582" spans="15:17" ht="15.75" customHeight="1" x14ac:dyDescent="0.25">
      <c r="O582" s="5"/>
      <c r="Q582" s="5"/>
    </row>
    <row r="583" spans="15:17" ht="15.75" customHeight="1" x14ac:dyDescent="0.25">
      <c r="O583" s="5"/>
      <c r="Q583" s="5"/>
    </row>
    <row r="584" spans="15:17" ht="15.75" customHeight="1" x14ac:dyDescent="0.25">
      <c r="O584" s="5"/>
      <c r="Q584" s="5"/>
    </row>
    <row r="585" spans="15:17" ht="15.75" customHeight="1" x14ac:dyDescent="0.25">
      <c r="O585" s="5"/>
      <c r="Q585" s="5"/>
    </row>
    <row r="586" spans="15:17" ht="15.75" customHeight="1" x14ac:dyDescent="0.25">
      <c r="O586" s="5"/>
      <c r="Q586" s="5"/>
    </row>
    <row r="587" spans="15:17" ht="15.75" customHeight="1" x14ac:dyDescent="0.25">
      <c r="O587" s="5"/>
      <c r="Q587" s="5"/>
    </row>
    <row r="588" spans="15:17" ht="15.75" customHeight="1" x14ac:dyDescent="0.25">
      <c r="O588" s="5"/>
      <c r="Q588" s="5"/>
    </row>
    <row r="589" spans="15:17" ht="15.75" customHeight="1" x14ac:dyDescent="0.25">
      <c r="O589" s="5"/>
      <c r="Q589" s="5"/>
    </row>
    <row r="590" spans="15:17" ht="15.75" customHeight="1" x14ac:dyDescent="0.25">
      <c r="O590" s="5"/>
      <c r="Q590" s="5"/>
    </row>
    <row r="591" spans="15:17" ht="15.75" customHeight="1" x14ac:dyDescent="0.25">
      <c r="O591" s="5"/>
      <c r="Q591" s="5"/>
    </row>
    <row r="592" spans="15:17" ht="15.75" customHeight="1" x14ac:dyDescent="0.25">
      <c r="O592" s="5"/>
      <c r="Q592" s="5"/>
    </row>
    <row r="593" spans="15:17" ht="15.75" customHeight="1" x14ac:dyDescent="0.25">
      <c r="O593" s="5"/>
      <c r="Q593" s="5"/>
    </row>
    <row r="594" spans="15:17" ht="15.75" customHeight="1" x14ac:dyDescent="0.25">
      <c r="O594" s="5"/>
      <c r="Q594" s="5"/>
    </row>
    <row r="595" spans="15:17" ht="15.75" customHeight="1" x14ac:dyDescent="0.25">
      <c r="O595" s="5"/>
      <c r="Q595" s="5"/>
    </row>
    <row r="596" spans="15:17" ht="15.75" customHeight="1" x14ac:dyDescent="0.25">
      <c r="O596" s="5"/>
      <c r="Q596" s="5"/>
    </row>
    <row r="597" spans="15:17" ht="15.75" customHeight="1" x14ac:dyDescent="0.25">
      <c r="O597" s="5"/>
      <c r="Q597" s="5"/>
    </row>
    <row r="598" spans="15:17" ht="15.75" customHeight="1" x14ac:dyDescent="0.25">
      <c r="O598" s="5"/>
      <c r="Q598" s="5"/>
    </row>
    <row r="599" spans="15:17" ht="15.75" customHeight="1" x14ac:dyDescent="0.25">
      <c r="O599" s="5"/>
      <c r="Q599" s="5"/>
    </row>
    <row r="600" spans="15:17" ht="15.75" customHeight="1" x14ac:dyDescent="0.25">
      <c r="O600" s="5"/>
      <c r="Q600" s="5"/>
    </row>
    <row r="601" spans="15:17" ht="15.75" customHeight="1" x14ac:dyDescent="0.25">
      <c r="O601" s="5"/>
      <c r="Q601" s="5"/>
    </row>
    <row r="602" spans="15:17" ht="15.75" customHeight="1" x14ac:dyDescent="0.25">
      <c r="O602" s="5"/>
      <c r="Q602" s="5"/>
    </row>
    <row r="603" spans="15:17" ht="15.75" customHeight="1" x14ac:dyDescent="0.25">
      <c r="O603" s="5"/>
      <c r="Q603" s="5"/>
    </row>
    <row r="604" spans="15:17" ht="15.75" customHeight="1" x14ac:dyDescent="0.25">
      <c r="O604" s="5"/>
      <c r="Q604" s="5"/>
    </row>
    <row r="605" spans="15:17" ht="15.75" customHeight="1" x14ac:dyDescent="0.25">
      <c r="O605" s="5"/>
      <c r="Q605" s="5"/>
    </row>
    <row r="606" spans="15:17" ht="15.75" customHeight="1" x14ac:dyDescent="0.25">
      <c r="O606" s="5"/>
      <c r="Q606" s="5"/>
    </row>
    <row r="607" spans="15:17" ht="15.75" customHeight="1" x14ac:dyDescent="0.25">
      <c r="O607" s="5"/>
      <c r="Q607" s="5"/>
    </row>
    <row r="608" spans="15:17" ht="15.75" customHeight="1" x14ac:dyDescent="0.25">
      <c r="O608" s="5"/>
      <c r="Q608" s="5"/>
    </row>
    <row r="609" spans="15:17" ht="15.75" customHeight="1" x14ac:dyDescent="0.25">
      <c r="O609" s="5"/>
      <c r="Q609" s="5"/>
    </row>
    <row r="610" spans="15:17" ht="15.75" customHeight="1" x14ac:dyDescent="0.25">
      <c r="O610" s="5"/>
      <c r="Q610" s="5"/>
    </row>
    <row r="611" spans="15:17" ht="15.75" customHeight="1" x14ac:dyDescent="0.25">
      <c r="O611" s="5"/>
      <c r="Q611" s="5"/>
    </row>
    <row r="612" spans="15:17" ht="15.75" customHeight="1" x14ac:dyDescent="0.25">
      <c r="O612" s="5"/>
      <c r="Q612" s="5"/>
    </row>
    <row r="613" spans="15:17" ht="15.75" customHeight="1" x14ac:dyDescent="0.25">
      <c r="O613" s="5"/>
      <c r="Q613" s="5"/>
    </row>
    <row r="614" spans="15:17" ht="15.75" customHeight="1" x14ac:dyDescent="0.25">
      <c r="O614" s="5"/>
      <c r="Q614" s="5"/>
    </row>
    <row r="615" spans="15:17" ht="15.75" customHeight="1" x14ac:dyDescent="0.25">
      <c r="O615" s="5"/>
      <c r="Q615" s="5"/>
    </row>
    <row r="616" spans="15:17" ht="15.75" customHeight="1" x14ac:dyDescent="0.25">
      <c r="O616" s="5"/>
      <c r="Q616" s="5"/>
    </row>
    <row r="617" spans="15:17" ht="15.75" customHeight="1" x14ac:dyDescent="0.25">
      <c r="O617" s="5"/>
      <c r="Q617" s="5"/>
    </row>
    <row r="618" spans="15:17" ht="15.75" customHeight="1" x14ac:dyDescent="0.25">
      <c r="O618" s="5"/>
      <c r="Q618" s="5"/>
    </row>
    <row r="619" spans="15:17" ht="15.75" customHeight="1" x14ac:dyDescent="0.25">
      <c r="O619" s="5"/>
      <c r="Q619" s="5"/>
    </row>
    <row r="620" spans="15:17" ht="15.75" customHeight="1" x14ac:dyDescent="0.25">
      <c r="O620" s="5"/>
      <c r="Q620" s="5"/>
    </row>
    <row r="621" spans="15:17" ht="15.75" customHeight="1" x14ac:dyDescent="0.25">
      <c r="O621" s="5"/>
      <c r="Q621" s="5"/>
    </row>
    <row r="622" spans="15:17" ht="15.75" customHeight="1" x14ac:dyDescent="0.25">
      <c r="O622" s="5"/>
      <c r="Q622" s="5"/>
    </row>
    <row r="623" spans="15:17" ht="15.75" customHeight="1" x14ac:dyDescent="0.25">
      <c r="O623" s="5"/>
      <c r="Q623" s="5"/>
    </row>
    <row r="624" spans="15:17" ht="15.75" customHeight="1" x14ac:dyDescent="0.25">
      <c r="O624" s="5"/>
      <c r="Q624" s="5"/>
    </row>
    <row r="625" spans="15:17" ht="15.75" customHeight="1" x14ac:dyDescent="0.25">
      <c r="O625" s="5"/>
      <c r="Q625" s="5"/>
    </row>
    <row r="626" spans="15:17" ht="15.75" customHeight="1" x14ac:dyDescent="0.25">
      <c r="O626" s="5"/>
      <c r="Q626" s="5"/>
    </row>
    <row r="627" spans="15:17" ht="15.75" customHeight="1" x14ac:dyDescent="0.25">
      <c r="O627" s="5"/>
      <c r="Q627" s="5"/>
    </row>
    <row r="628" spans="15:17" ht="15.75" customHeight="1" x14ac:dyDescent="0.25">
      <c r="O628" s="5"/>
      <c r="Q628" s="5"/>
    </row>
    <row r="629" spans="15:17" ht="15.75" customHeight="1" x14ac:dyDescent="0.25">
      <c r="O629" s="5"/>
      <c r="Q629" s="5"/>
    </row>
    <row r="630" spans="15:17" ht="15.75" customHeight="1" x14ac:dyDescent="0.25">
      <c r="O630" s="5"/>
      <c r="Q630" s="5"/>
    </row>
    <row r="631" spans="15:17" ht="15.75" customHeight="1" x14ac:dyDescent="0.25">
      <c r="O631" s="5"/>
      <c r="Q631" s="5"/>
    </row>
    <row r="632" spans="15:17" ht="15.75" customHeight="1" x14ac:dyDescent="0.25">
      <c r="O632" s="5"/>
      <c r="Q632" s="5"/>
    </row>
    <row r="633" spans="15:17" ht="15.75" customHeight="1" x14ac:dyDescent="0.25">
      <c r="O633" s="5"/>
      <c r="Q633" s="5"/>
    </row>
    <row r="634" spans="15:17" ht="15.75" customHeight="1" x14ac:dyDescent="0.25">
      <c r="O634" s="5"/>
      <c r="Q634" s="5"/>
    </row>
    <row r="635" spans="15:17" ht="15.75" customHeight="1" x14ac:dyDescent="0.25">
      <c r="O635" s="5"/>
      <c r="Q635" s="5"/>
    </row>
    <row r="636" spans="15:17" ht="15.75" customHeight="1" x14ac:dyDescent="0.25">
      <c r="O636" s="5"/>
      <c r="Q636" s="5"/>
    </row>
    <row r="637" spans="15:17" ht="15.75" customHeight="1" x14ac:dyDescent="0.25">
      <c r="O637" s="5"/>
      <c r="Q637" s="5"/>
    </row>
    <row r="638" spans="15:17" ht="15.75" customHeight="1" x14ac:dyDescent="0.25">
      <c r="O638" s="5"/>
      <c r="Q638" s="5"/>
    </row>
    <row r="639" spans="15:17" ht="15.75" customHeight="1" x14ac:dyDescent="0.25">
      <c r="O639" s="5"/>
      <c r="Q639" s="5"/>
    </row>
    <row r="640" spans="15:17" ht="15.75" customHeight="1" x14ac:dyDescent="0.25">
      <c r="O640" s="5"/>
      <c r="Q640" s="5"/>
    </row>
    <row r="641" spans="15:17" ht="15.75" customHeight="1" x14ac:dyDescent="0.25">
      <c r="O641" s="5"/>
      <c r="Q641" s="5"/>
    </row>
    <row r="642" spans="15:17" ht="15.75" customHeight="1" x14ac:dyDescent="0.25">
      <c r="O642" s="5"/>
      <c r="Q642" s="5"/>
    </row>
    <row r="643" spans="15:17" ht="15.75" customHeight="1" x14ac:dyDescent="0.25">
      <c r="O643" s="5"/>
      <c r="Q643" s="5"/>
    </row>
    <row r="644" spans="15:17" ht="15.75" customHeight="1" x14ac:dyDescent="0.25">
      <c r="O644" s="5"/>
      <c r="Q644" s="5"/>
    </row>
    <row r="645" spans="15:17" ht="15.75" customHeight="1" x14ac:dyDescent="0.25">
      <c r="O645" s="5"/>
      <c r="Q645" s="5"/>
    </row>
    <row r="646" spans="15:17" ht="15.75" customHeight="1" x14ac:dyDescent="0.25">
      <c r="O646" s="5"/>
      <c r="Q646" s="5"/>
    </row>
    <row r="647" spans="15:17" ht="15.75" customHeight="1" x14ac:dyDescent="0.25">
      <c r="O647" s="5"/>
      <c r="Q647" s="5"/>
    </row>
    <row r="648" spans="15:17" ht="15.75" customHeight="1" x14ac:dyDescent="0.25">
      <c r="O648" s="5"/>
      <c r="Q648" s="5"/>
    </row>
    <row r="649" spans="15:17" ht="15.75" customHeight="1" x14ac:dyDescent="0.25">
      <c r="O649" s="5"/>
      <c r="Q649" s="5"/>
    </row>
    <row r="650" spans="15:17" ht="15.75" customHeight="1" x14ac:dyDescent="0.25">
      <c r="O650" s="5"/>
      <c r="Q650" s="5"/>
    </row>
    <row r="651" spans="15:17" ht="15.75" customHeight="1" x14ac:dyDescent="0.25">
      <c r="O651" s="5"/>
      <c r="Q651" s="5"/>
    </row>
    <row r="652" spans="15:17" ht="15.75" customHeight="1" x14ac:dyDescent="0.25">
      <c r="O652" s="5"/>
      <c r="Q652" s="5"/>
    </row>
    <row r="653" spans="15:17" ht="15.75" customHeight="1" x14ac:dyDescent="0.25">
      <c r="O653" s="5"/>
      <c r="Q653" s="5"/>
    </row>
    <row r="654" spans="15:17" ht="15.75" customHeight="1" x14ac:dyDescent="0.25">
      <c r="O654" s="5"/>
      <c r="Q654" s="5"/>
    </row>
    <row r="655" spans="15:17" ht="15.75" customHeight="1" x14ac:dyDescent="0.25">
      <c r="O655" s="5"/>
      <c r="Q655" s="5"/>
    </row>
    <row r="656" spans="15:17" ht="15.75" customHeight="1" x14ac:dyDescent="0.25">
      <c r="O656" s="5"/>
      <c r="Q656" s="5"/>
    </row>
    <row r="657" spans="15:17" ht="15.75" customHeight="1" x14ac:dyDescent="0.25">
      <c r="O657" s="5"/>
      <c r="Q657" s="5"/>
    </row>
    <row r="658" spans="15:17" ht="15.75" customHeight="1" x14ac:dyDescent="0.25">
      <c r="O658" s="5"/>
      <c r="Q658" s="5"/>
    </row>
    <row r="659" spans="15:17" ht="15.75" customHeight="1" x14ac:dyDescent="0.25">
      <c r="O659" s="5"/>
      <c r="Q659" s="5"/>
    </row>
    <row r="660" spans="15:17" ht="15.75" customHeight="1" x14ac:dyDescent="0.25">
      <c r="O660" s="5"/>
      <c r="Q660" s="5"/>
    </row>
    <row r="661" spans="15:17" ht="15.75" customHeight="1" x14ac:dyDescent="0.25">
      <c r="O661" s="5"/>
      <c r="Q661" s="5"/>
    </row>
    <row r="662" spans="15:17" ht="15.75" customHeight="1" x14ac:dyDescent="0.25">
      <c r="O662" s="5"/>
      <c r="Q662" s="5"/>
    </row>
    <row r="663" spans="15:17" ht="15.75" customHeight="1" x14ac:dyDescent="0.25">
      <c r="O663" s="5"/>
      <c r="Q663" s="5"/>
    </row>
    <row r="664" spans="15:17" ht="15.75" customHeight="1" x14ac:dyDescent="0.25">
      <c r="O664" s="5"/>
      <c r="Q664" s="5"/>
    </row>
    <row r="665" spans="15:17" ht="15.75" customHeight="1" x14ac:dyDescent="0.25">
      <c r="O665" s="5"/>
      <c r="Q665" s="5"/>
    </row>
    <row r="666" spans="15:17" ht="15.75" customHeight="1" x14ac:dyDescent="0.25">
      <c r="O666" s="5"/>
      <c r="Q666" s="5"/>
    </row>
    <row r="667" spans="15:17" ht="15.75" customHeight="1" x14ac:dyDescent="0.25">
      <c r="O667" s="5"/>
      <c r="Q667" s="5"/>
    </row>
    <row r="668" spans="15:17" ht="15.75" customHeight="1" x14ac:dyDescent="0.25">
      <c r="O668" s="5"/>
      <c r="Q668" s="5"/>
    </row>
    <row r="669" spans="15:17" ht="15.75" customHeight="1" x14ac:dyDescent="0.25">
      <c r="O669" s="5"/>
      <c r="Q669" s="5"/>
    </row>
    <row r="670" spans="15:17" ht="15.75" customHeight="1" x14ac:dyDescent="0.25">
      <c r="O670" s="5"/>
      <c r="Q670" s="5"/>
    </row>
    <row r="671" spans="15:17" ht="15.75" customHeight="1" x14ac:dyDescent="0.25">
      <c r="O671" s="5"/>
      <c r="Q671" s="5"/>
    </row>
    <row r="672" spans="15:17" ht="15.75" customHeight="1" x14ac:dyDescent="0.25">
      <c r="O672" s="5"/>
      <c r="Q672" s="5"/>
    </row>
    <row r="673" spans="15:17" ht="15.75" customHeight="1" x14ac:dyDescent="0.25">
      <c r="O673" s="5"/>
      <c r="Q673" s="5"/>
    </row>
    <row r="674" spans="15:17" ht="15.75" customHeight="1" x14ac:dyDescent="0.25">
      <c r="O674" s="5"/>
      <c r="Q674" s="5"/>
    </row>
    <row r="675" spans="15:17" ht="15.75" customHeight="1" x14ac:dyDescent="0.25">
      <c r="O675" s="5"/>
      <c r="Q675" s="5"/>
    </row>
    <row r="676" spans="15:17" ht="15.75" customHeight="1" x14ac:dyDescent="0.25">
      <c r="O676" s="5"/>
      <c r="Q676" s="5"/>
    </row>
    <row r="677" spans="15:17" ht="15.75" customHeight="1" x14ac:dyDescent="0.25">
      <c r="O677" s="5"/>
      <c r="Q677" s="5"/>
    </row>
    <row r="678" spans="15:17" ht="15.75" customHeight="1" x14ac:dyDescent="0.25">
      <c r="O678" s="5"/>
      <c r="Q678" s="5"/>
    </row>
    <row r="679" spans="15:17" ht="15.75" customHeight="1" x14ac:dyDescent="0.25">
      <c r="O679" s="5"/>
      <c r="Q679" s="5"/>
    </row>
    <row r="680" spans="15:17" ht="15.75" customHeight="1" x14ac:dyDescent="0.25">
      <c r="O680" s="5"/>
      <c r="Q680" s="5"/>
    </row>
    <row r="681" spans="15:17" ht="15.75" customHeight="1" x14ac:dyDescent="0.25">
      <c r="O681" s="5"/>
      <c r="Q681" s="5"/>
    </row>
    <row r="682" spans="15:17" ht="15.75" customHeight="1" x14ac:dyDescent="0.25">
      <c r="O682" s="5"/>
      <c r="Q682" s="5"/>
    </row>
    <row r="683" spans="15:17" ht="15.75" customHeight="1" x14ac:dyDescent="0.25">
      <c r="O683" s="5"/>
      <c r="Q683" s="5"/>
    </row>
    <row r="684" spans="15:17" ht="15.75" customHeight="1" x14ac:dyDescent="0.25">
      <c r="O684" s="5"/>
      <c r="Q684" s="5"/>
    </row>
    <row r="685" spans="15:17" ht="15.75" customHeight="1" x14ac:dyDescent="0.25">
      <c r="O685" s="5"/>
      <c r="Q685" s="5"/>
    </row>
    <row r="686" spans="15:17" ht="15.75" customHeight="1" x14ac:dyDescent="0.25">
      <c r="O686" s="5"/>
      <c r="Q686" s="5"/>
    </row>
    <row r="687" spans="15:17" ht="15.75" customHeight="1" x14ac:dyDescent="0.25">
      <c r="O687" s="5"/>
      <c r="Q687" s="5"/>
    </row>
    <row r="688" spans="15:17" ht="15.75" customHeight="1" x14ac:dyDescent="0.25">
      <c r="O688" s="5"/>
      <c r="Q688" s="5"/>
    </row>
    <row r="689" spans="15:17" ht="15.75" customHeight="1" x14ac:dyDescent="0.25">
      <c r="O689" s="5"/>
      <c r="Q689" s="5"/>
    </row>
    <row r="690" spans="15:17" ht="15.75" customHeight="1" x14ac:dyDescent="0.25">
      <c r="O690" s="5"/>
      <c r="Q690" s="5"/>
    </row>
    <row r="691" spans="15:17" ht="15.75" customHeight="1" x14ac:dyDescent="0.25">
      <c r="O691" s="5"/>
      <c r="Q691" s="5"/>
    </row>
    <row r="692" spans="15:17" ht="15.75" customHeight="1" x14ac:dyDescent="0.25">
      <c r="O692" s="5"/>
      <c r="Q692" s="5"/>
    </row>
    <row r="693" spans="15:17" ht="15.75" customHeight="1" x14ac:dyDescent="0.25">
      <c r="O693" s="5"/>
      <c r="Q693" s="5"/>
    </row>
    <row r="694" spans="15:17" ht="15.75" customHeight="1" x14ac:dyDescent="0.25">
      <c r="O694" s="5"/>
      <c r="Q694" s="5"/>
    </row>
    <row r="695" spans="15:17" ht="15.75" customHeight="1" x14ac:dyDescent="0.25">
      <c r="O695" s="5"/>
      <c r="Q695" s="5"/>
    </row>
    <row r="696" spans="15:17" ht="15.75" customHeight="1" x14ac:dyDescent="0.25">
      <c r="O696" s="5"/>
      <c r="Q696" s="5"/>
    </row>
    <row r="697" spans="15:17" ht="15.75" customHeight="1" x14ac:dyDescent="0.25">
      <c r="O697" s="5"/>
      <c r="Q697" s="5"/>
    </row>
    <row r="698" spans="15:17" ht="15.75" customHeight="1" x14ac:dyDescent="0.25">
      <c r="O698" s="5"/>
      <c r="Q698" s="5"/>
    </row>
    <row r="699" spans="15:17" ht="15.75" customHeight="1" x14ac:dyDescent="0.25">
      <c r="O699" s="5"/>
      <c r="Q699" s="5"/>
    </row>
    <row r="700" spans="15:17" ht="15.75" customHeight="1" x14ac:dyDescent="0.25">
      <c r="O700" s="5"/>
      <c r="Q700" s="5"/>
    </row>
    <row r="701" spans="15:17" ht="15.75" customHeight="1" x14ac:dyDescent="0.25">
      <c r="O701" s="5"/>
      <c r="Q701" s="5"/>
    </row>
    <row r="702" spans="15:17" ht="15.75" customHeight="1" x14ac:dyDescent="0.25">
      <c r="O702" s="5"/>
      <c r="Q702" s="5"/>
    </row>
    <row r="703" spans="15:17" ht="15.75" customHeight="1" x14ac:dyDescent="0.25">
      <c r="O703" s="5"/>
      <c r="Q703" s="5"/>
    </row>
    <row r="704" spans="15:17" ht="15.75" customHeight="1" x14ac:dyDescent="0.25">
      <c r="O704" s="5"/>
      <c r="Q704" s="5"/>
    </row>
    <row r="705" spans="15:17" ht="15.75" customHeight="1" x14ac:dyDescent="0.25">
      <c r="O705" s="5"/>
      <c r="Q705" s="5"/>
    </row>
    <row r="706" spans="15:17" ht="15.75" customHeight="1" x14ac:dyDescent="0.25">
      <c r="O706" s="5"/>
      <c r="Q706" s="5"/>
    </row>
    <row r="707" spans="15:17" ht="15.75" customHeight="1" x14ac:dyDescent="0.25">
      <c r="O707" s="5"/>
      <c r="Q707" s="5"/>
    </row>
    <row r="708" spans="15:17" ht="15.75" customHeight="1" x14ac:dyDescent="0.25">
      <c r="O708" s="5"/>
      <c r="Q708" s="5"/>
    </row>
    <row r="709" spans="15:17" ht="15.75" customHeight="1" x14ac:dyDescent="0.25">
      <c r="O709" s="5"/>
      <c r="Q709" s="5"/>
    </row>
    <row r="710" spans="15:17" ht="15.75" customHeight="1" x14ac:dyDescent="0.25">
      <c r="O710" s="5"/>
      <c r="Q710" s="5"/>
    </row>
    <row r="711" spans="15:17" ht="15.75" customHeight="1" x14ac:dyDescent="0.25">
      <c r="O711" s="5"/>
      <c r="Q711" s="5"/>
    </row>
    <row r="712" spans="15:17" ht="15.75" customHeight="1" x14ac:dyDescent="0.25">
      <c r="O712" s="5"/>
      <c r="Q712" s="5"/>
    </row>
    <row r="713" spans="15:17" ht="15.75" customHeight="1" x14ac:dyDescent="0.25">
      <c r="O713" s="5"/>
      <c r="Q713" s="5"/>
    </row>
    <row r="714" spans="15:17" ht="15.75" customHeight="1" x14ac:dyDescent="0.25">
      <c r="O714" s="5"/>
      <c r="Q714" s="5"/>
    </row>
    <row r="715" spans="15:17" ht="15.75" customHeight="1" x14ac:dyDescent="0.25">
      <c r="O715" s="5"/>
      <c r="Q715" s="5"/>
    </row>
    <row r="716" spans="15:17" ht="15.75" customHeight="1" x14ac:dyDescent="0.25">
      <c r="O716" s="5"/>
      <c r="Q716" s="5"/>
    </row>
    <row r="717" spans="15:17" ht="15.75" customHeight="1" x14ac:dyDescent="0.25">
      <c r="O717" s="5"/>
      <c r="Q717" s="5"/>
    </row>
    <row r="718" spans="15:17" ht="15.75" customHeight="1" x14ac:dyDescent="0.25">
      <c r="O718" s="5"/>
      <c r="Q718" s="5"/>
    </row>
    <row r="719" spans="15:17" ht="15.75" customHeight="1" x14ac:dyDescent="0.25">
      <c r="O719" s="5"/>
      <c r="Q719" s="5"/>
    </row>
    <row r="720" spans="15:17" ht="15.75" customHeight="1" x14ac:dyDescent="0.25">
      <c r="O720" s="5"/>
      <c r="Q720" s="5"/>
    </row>
    <row r="721" spans="15:17" ht="15.75" customHeight="1" x14ac:dyDescent="0.25">
      <c r="O721" s="5"/>
      <c r="Q721" s="5"/>
    </row>
    <row r="722" spans="15:17" ht="15.75" customHeight="1" x14ac:dyDescent="0.25">
      <c r="O722" s="5"/>
      <c r="Q722" s="5"/>
    </row>
    <row r="723" spans="15:17" ht="15.75" customHeight="1" x14ac:dyDescent="0.25">
      <c r="O723" s="5"/>
      <c r="Q723" s="5"/>
    </row>
    <row r="724" spans="15:17" ht="15.75" customHeight="1" x14ac:dyDescent="0.25">
      <c r="O724" s="5"/>
      <c r="Q724" s="5"/>
    </row>
    <row r="725" spans="15:17" ht="15.75" customHeight="1" x14ac:dyDescent="0.25">
      <c r="O725" s="5"/>
      <c r="Q725" s="5"/>
    </row>
    <row r="726" spans="15:17" ht="15.75" customHeight="1" x14ac:dyDescent="0.25">
      <c r="O726" s="5"/>
      <c r="Q726" s="5"/>
    </row>
    <row r="727" spans="15:17" ht="15.75" customHeight="1" x14ac:dyDescent="0.25">
      <c r="O727" s="5"/>
      <c r="Q727" s="5"/>
    </row>
    <row r="728" spans="15:17" ht="15.75" customHeight="1" x14ac:dyDescent="0.25">
      <c r="O728" s="5"/>
      <c r="Q728" s="5"/>
    </row>
    <row r="729" spans="15:17" ht="15.75" customHeight="1" x14ac:dyDescent="0.25">
      <c r="O729" s="5"/>
      <c r="Q729" s="5"/>
    </row>
    <row r="730" spans="15:17" ht="15.75" customHeight="1" x14ac:dyDescent="0.25">
      <c r="O730" s="5"/>
      <c r="Q730" s="5"/>
    </row>
    <row r="731" spans="15:17" ht="15.75" customHeight="1" x14ac:dyDescent="0.25">
      <c r="O731" s="5"/>
      <c r="Q731" s="5"/>
    </row>
    <row r="732" spans="15:17" ht="15.75" customHeight="1" x14ac:dyDescent="0.25">
      <c r="O732" s="5"/>
      <c r="Q732" s="5"/>
    </row>
    <row r="733" spans="15:17" ht="15.75" customHeight="1" x14ac:dyDescent="0.25">
      <c r="O733" s="5"/>
      <c r="Q733" s="5"/>
    </row>
    <row r="734" spans="15:17" ht="15.75" customHeight="1" x14ac:dyDescent="0.25">
      <c r="O734" s="5"/>
      <c r="Q734" s="5"/>
    </row>
    <row r="735" spans="15:17" ht="15.75" customHeight="1" x14ac:dyDescent="0.25">
      <c r="O735" s="5"/>
      <c r="Q735" s="5"/>
    </row>
    <row r="736" spans="15:17" ht="15.75" customHeight="1" x14ac:dyDescent="0.25">
      <c r="O736" s="5"/>
      <c r="Q736" s="5"/>
    </row>
    <row r="737" spans="15:17" ht="15.75" customHeight="1" x14ac:dyDescent="0.25">
      <c r="O737" s="5"/>
      <c r="Q737" s="5"/>
    </row>
    <row r="738" spans="15:17" ht="15.75" customHeight="1" x14ac:dyDescent="0.25">
      <c r="O738" s="5"/>
      <c r="Q738" s="5"/>
    </row>
    <row r="739" spans="15:17" ht="15.75" customHeight="1" x14ac:dyDescent="0.25">
      <c r="O739" s="5"/>
      <c r="Q739" s="5"/>
    </row>
    <row r="740" spans="15:17" ht="15.75" customHeight="1" x14ac:dyDescent="0.25">
      <c r="O740" s="5"/>
      <c r="Q740" s="5"/>
    </row>
    <row r="741" spans="15:17" ht="15.75" customHeight="1" x14ac:dyDescent="0.25">
      <c r="O741" s="5"/>
      <c r="Q741" s="5"/>
    </row>
    <row r="742" spans="15:17" ht="15.75" customHeight="1" x14ac:dyDescent="0.25">
      <c r="O742" s="5"/>
      <c r="Q742" s="5"/>
    </row>
    <row r="743" spans="15:17" ht="15.75" customHeight="1" x14ac:dyDescent="0.25">
      <c r="O743" s="5"/>
      <c r="Q743" s="5"/>
    </row>
    <row r="744" spans="15:17" ht="15.75" customHeight="1" x14ac:dyDescent="0.25">
      <c r="O744" s="5"/>
      <c r="Q744" s="5"/>
    </row>
    <row r="745" spans="15:17" ht="15.75" customHeight="1" x14ac:dyDescent="0.25">
      <c r="O745" s="5"/>
      <c r="Q745" s="5"/>
    </row>
    <row r="746" spans="15:17" ht="15.75" customHeight="1" x14ac:dyDescent="0.25">
      <c r="O746" s="5"/>
      <c r="Q746" s="5"/>
    </row>
    <row r="747" spans="15:17" ht="15.75" customHeight="1" x14ac:dyDescent="0.25">
      <c r="O747" s="5"/>
      <c r="Q747" s="5"/>
    </row>
    <row r="748" spans="15:17" ht="15.75" customHeight="1" x14ac:dyDescent="0.25">
      <c r="O748" s="5"/>
      <c r="Q748" s="5"/>
    </row>
    <row r="749" spans="15:17" ht="15.75" customHeight="1" x14ac:dyDescent="0.25">
      <c r="O749" s="5"/>
      <c r="Q749" s="5"/>
    </row>
    <row r="750" spans="15:17" ht="15.75" customHeight="1" x14ac:dyDescent="0.25">
      <c r="O750" s="5"/>
      <c r="Q750" s="5"/>
    </row>
    <row r="751" spans="15:17" ht="15.75" customHeight="1" x14ac:dyDescent="0.25">
      <c r="O751" s="5"/>
      <c r="Q751" s="5"/>
    </row>
    <row r="752" spans="15:17" ht="15.75" customHeight="1" x14ac:dyDescent="0.25">
      <c r="O752" s="5"/>
      <c r="Q752" s="5"/>
    </row>
    <row r="753" spans="15:17" ht="15.75" customHeight="1" x14ac:dyDescent="0.25">
      <c r="O753" s="5"/>
      <c r="Q753" s="5"/>
    </row>
    <row r="754" spans="15:17" ht="15.75" customHeight="1" x14ac:dyDescent="0.25">
      <c r="O754" s="5"/>
      <c r="Q754" s="5"/>
    </row>
    <row r="755" spans="15:17" ht="15.75" customHeight="1" x14ac:dyDescent="0.25">
      <c r="O755" s="5"/>
      <c r="Q755" s="5"/>
    </row>
    <row r="756" spans="15:17" ht="15.75" customHeight="1" x14ac:dyDescent="0.25">
      <c r="O756" s="5"/>
      <c r="Q756" s="5"/>
    </row>
    <row r="757" spans="15:17" ht="15.75" customHeight="1" x14ac:dyDescent="0.25">
      <c r="O757" s="5"/>
      <c r="Q757" s="5"/>
    </row>
    <row r="758" spans="15:17" ht="15.75" customHeight="1" x14ac:dyDescent="0.25">
      <c r="O758" s="5"/>
      <c r="Q758" s="5"/>
    </row>
    <row r="759" spans="15:17" ht="15.75" customHeight="1" x14ac:dyDescent="0.25">
      <c r="O759" s="5"/>
      <c r="Q759" s="5"/>
    </row>
    <row r="760" spans="15:17" ht="15.75" customHeight="1" x14ac:dyDescent="0.25">
      <c r="O760" s="5"/>
      <c r="Q760" s="5"/>
    </row>
    <row r="761" spans="15:17" ht="15.75" customHeight="1" x14ac:dyDescent="0.25">
      <c r="O761" s="5"/>
      <c r="Q761" s="5"/>
    </row>
    <row r="762" spans="15:17" ht="15.75" customHeight="1" x14ac:dyDescent="0.25">
      <c r="O762" s="5"/>
      <c r="Q762" s="5"/>
    </row>
    <row r="763" spans="15:17" ht="15.75" customHeight="1" x14ac:dyDescent="0.25">
      <c r="O763" s="5"/>
      <c r="Q763" s="5"/>
    </row>
    <row r="764" spans="15:17" ht="15.75" customHeight="1" x14ac:dyDescent="0.25">
      <c r="O764" s="5"/>
      <c r="Q764" s="5"/>
    </row>
    <row r="765" spans="15:17" ht="15.75" customHeight="1" x14ac:dyDescent="0.25">
      <c r="O765" s="5"/>
      <c r="Q765" s="5"/>
    </row>
    <row r="766" spans="15:17" ht="15.75" customHeight="1" x14ac:dyDescent="0.25">
      <c r="O766" s="5"/>
      <c r="Q766" s="5"/>
    </row>
    <row r="767" spans="15:17" ht="15.75" customHeight="1" x14ac:dyDescent="0.25">
      <c r="O767" s="5"/>
      <c r="Q767" s="5"/>
    </row>
    <row r="768" spans="15:17" ht="15.75" customHeight="1" x14ac:dyDescent="0.25">
      <c r="O768" s="5"/>
      <c r="Q768" s="5"/>
    </row>
    <row r="769" spans="15:17" ht="15.75" customHeight="1" x14ac:dyDescent="0.25">
      <c r="O769" s="5"/>
      <c r="Q769" s="5"/>
    </row>
    <row r="770" spans="15:17" ht="15.75" customHeight="1" x14ac:dyDescent="0.25">
      <c r="O770" s="5"/>
      <c r="Q770" s="5"/>
    </row>
    <row r="771" spans="15:17" ht="15.75" customHeight="1" x14ac:dyDescent="0.25">
      <c r="O771" s="5"/>
      <c r="Q771" s="5"/>
    </row>
    <row r="772" spans="15:17" ht="15.75" customHeight="1" x14ac:dyDescent="0.25">
      <c r="O772" s="5"/>
      <c r="Q772" s="5"/>
    </row>
    <row r="773" spans="15:17" ht="15.75" customHeight="1" x14ac:dyDescent="0.25">
      <c r="O773" s="5"/>
      <c r="Q773" s="5"/>
    </row>
    <row r="774" spans="15:17" ht="15.75" customHeight="1" x14ac:dyDescent="0.25">
      <c r="O774" s="5"/>
      <c r="Q774" s="5"/>
    </row>
    <row r="775" spans="15:17" ht="15.75" customHeight="1" x14ac:dyDescent="0.25">
      <c r="O775" s="5"/>
      <c r="Q775" s="5"/>
    </row>
    <row r="776" spans="15:17" ht="15.75" customHeight="1" x14ac:dyDescent="0.25">
      <c r="O776" s="5"/>
      <c r="Q776" s="5"/>
    </row>
    <row r="777" spans="15:17" ht="15.75" customHeight="1" x14ac:dyDescent="0.25">
      <c r="O777" s="5"/>
      <c r="Q777" s="5"/>
    </row>
    <row r="778" spans="15:17" ht="15.75" customHeight="1" x14ac:dyDescent="0.25">
      <c r="O778" s="5"/>
      <c r="Q778" s="5"/>
    </row>
    <row r="779" spans="15:17" ht="15.75" customHeight="1" x14ac:dyDescent="0.25">
      <c r="O779" s="5"/>
      <c r="Q779" s="5"/>
    </row>
    <row r="780" spans="15:17" ht="15.75" customHeight="1" x14ac:dyDescent="0.25">
      <c r="O780" s="5"/>
      <c r="Q780" s="5"/>
    </row>
    <row r="781" spans="15:17" ht="15.75" customHeight="1" x14ac:dyDescent="0.25">
      <c r="O781" s="5"/>
      <c r="Q781" s="5"/>
    </row>
    <row r="782" spans="15:17" ht="15.75" customHeight="1" x14ac:dyDescent="0.25">
      <c r="O782" s="5"/>
      <c r="Q782" s="5"/>
    </row>
    <row r="783" spans="15:17" ht="15.75" customHeight="1" x14ac:dyDescent="0.25">
      <c r="O783" s="5"/>
      <c r="Q783" s="5"/>
    </row>
    <row r="784" spans="15:17" ht="15.75" customHeight="1" x14ac:dyDescent="0.25">
      <c r="O784" s="5"/>
      <c r="Q784" s="5"/>
    </row>
    <row r="785" spans="15:17" ht="15.75" customHeight="1" x14ac:dyDescent="0.25">
      <c r="O785" s="5"/>
      <c r="Q785" s="5"/>
    </row>
    <row r="786" spans="15:17" ht="15.75" customHeight="1" x14ac:dyDescent="0.25">
      <c r="O786" s="5"/>
      <c r="Q786" s="5"/>
    </row>
    <row r="787" spans="15:17" ht="15.75" customHeight="1" x14ac:dyDescent="0.25">
      <c r="O787" s="5"/>
      <c r="Q787" s="5"/>
    </row>
    <row r="788" spans="15:17" ht="15.75" customHeight="1" x14ac:dyDescent="0.25">
      <c r="O788" s="5"/>
      <c r="Q788" s="5"/>
    </row>
    <row r="789" spans="15:17" ht="15.75" customHeight="1" x14ac:dyDescent="0.25">
      <c r="O789" s="5"/>
      <c r="Q789" s="5"/>
    </row>
    <row r="790" spans="15:17" ht="15.75" customHeight="1" x14ac:dyDescent="0.25">
      <c r="O790" s="5"/>
      <c r="Q790" s="5"/>
    </row>
    <row r="791" spans="15:17" ht="15.75" customHeight="1" x14ac:dyDescent="0.25">
      <c r="O791" s="5"/>
      <c r="Q791" s="5"/>
    </row>
    <row r="792" spans="15:17" ht="15.75" customHeight="1" x14ac:dyDescent="0.25">
      <c r="O792" s="5"/>
      <c r="Q792" s="5"/>
    </row>
    <row r="793" spans="15:17" ht="15.75" customHeight="1" x14ac:dyDescent="0.25">
      <c r="O793" s="5"/>
      <c r="Q793" s="5"/>
    </row>
    <row r="794" spans="15:17" ht="15.75" customHeight="1" x14ac:dyDescent="0.25">
      <c r="O794" s="5"/>
      <c r="Q794" s="5"/>
    </row>
    <row r="795" spans="15:17" ht="15.75" customHeight="1" x14ac:dyDescent="0.25">
      <c r="O795" s="5"/>
      <c r="Q795" s="5"/>
    </row>
    <row r="796" spans="15:17" ht="15.75" customHeight="1" x14ac:dyDescent="0.25">
      <c r="O796" s="5"/>
      <c r="Q796" s="5"/>
    </row>
    <row r="797" spans="15:17" ht="15.75" customHeight="1" x14ac:dyDescent="0.25">
      <c r="O797" s="5"/>
      <c r="Q797" s="5"/>
    </row>
    <row r="798" spans="15:17" ht="15.75" customHeight="1" x14ac:dyDescent="0.25">
      <c r="O798" s="5"/>
      <c r="Q798" s="5"/>
    </row>
    <row r="799" spans="15:17" ht="15.75" customHeight="1" x14ac:dyDescent="0.25">
      <c r="O799" s="5"/>
      <c r="Q799" s="5"/>
    </row>
    <row r="800" spans="15:17" ht="15.75" customHeight="1" x14ac:dyDescent="0.25">
      <c r="O800" s="5"/>
      <c r="Q800" s="5"/>
    </row>
    <row r="801" spans="15:17" ht="15.75" customHeight="1" x14ac:dyDescent="0.25">
      <c r="O801" s="5"/>
      <c r="Q801" s="5"/>
    </row>
    <row r="802" spans="15:17" ht="15.75" customHeight="1" x14ac:dyDescent="0.25">
      <c r="O802" s="5"/>
      <c r="Q802" s="5"/>
    </row>
    <row r="803" spans="15:17" ht="15.75" customHeight="1" x14ac:dyDescent="0.25">
      <c r="O803" s="5"/>
      <c r="Q803" s="5"/>
    </row>
    <row r="804" spans="15:17" ht="15.75" customHeight="1" x14ac:dyDescent="0.25">
      <c r="O804" s="5"/>
      <c r="Q804" s="5"/>
    </row>
    <row r="805" spans="15:17" ht="15.75" customHeight="1" x14ac:dyDescent="0.25">
      <c r="O805" s="5"/>
      <c r="Q805" s="5"/>
    </row>
    <row r="806" spans="15:17" ht="15.75" customHeight="1" x14ac:dyDescent="0.25">
      <c r="O806" s="5"/>
      <c r="Q806" s="5"/>
    </row>
    <row r="807" spans="15:17" ht="15.75" customHeight="1" x14ac:dyDescent="0.25">
      <c r="O807" s="5"/>
      <c r="Q807" s="5"/>
    </row>
    <row r="808" spans="15:17" ht="15.75" customHeight="1" x14ac:dyDescent="0.25">
      <c r="O808" s="5"/>
      <c r="Q808" s="5"/>
    </row>
    <row r="809" spans="15:17" ht="15.75" customHeight="1" x14ac:dyDescent="0.25">
      <c r="O809" s="5"/>
      <c r="Q809" s="5"/>
    </row>
    <row r="810" spans="15:17" ht="15.75" customHeight="1" x14ac:dyDescent="0.25">
      <c r="O810" s="5"/>
      <c r="Q810" s="5"/>
    </row>
    <row r="811" spans="15:17" ht="15.75" customHeight="1" x14ac:dyDescent="0.25">
      <c r="O811" s="5"/>
      <c r="Q811" s="5"/>
    </row>
    <row r="812" spans="15:17" ht="15.75" customHeight="1" x14ac:dyDescent="0.25">
      <c r="O812" s="5"/>
      <c r="Q812" s="5"/>
    </row>
    <row r="813" spans="15:17" ht="15.75" customHeight="1" x14ac:dyDescent="0.25">
      <c r="O813" s="5"/>
      <c r="Q813" s="5"/>
    </row>
    <row r="814" spans="15:17" ht="15.75" customHeight="1" x14ac:dyDescent="0.25">
      <c r="O814" s="5"/>
      <c r="Q814" s="5"/>
    </row>
    <row r="815" spans="15:17" ht="15.75" customHeight="1" x14ac:dyDescent="0.25">
      <c r="O815" s="5"/>
      <c r="Q815" s="5"/>
    </row>
    <row r="816" spans="15:17" ht="15.75" customHeight="1" x14ac:dyDescent="0.25">
      <c r="O816" s="5"/>
      <c r="Q816" s="5"/>
    </row>
    <row r="817" spans="15:17" ht="15.75" customHeight="1" x14ac:dyDescent="0.25">
      <c r="O817" s="5"/>
      <c r="Q817" s="5"/>
    </row>
    <row r="818" spans="15:17" ht="15.75" customHeight="1" x14ac:dyDescent="0.25">
      <c r="O818" s="5"/>
      <c r="Q818" s="5"/>
    </row>
    <row r="819" spans="15:17" ht="15.75" customHeight="1" x14ac:dyDescent="0.25">
      <c r="O819" s="5"/>
      <c r="Q819" s="5"/>
    </row>
    <row r="820" spans="15:17" ht="15.75" customHeight="1" x14ac:dyDescent="0.25">
      <c r="O820" s="5"/>
      <c r="Q820" s="5"/>
    </row>
    <row r="821" spans="15:17" ht="15.75" customHeight="1" x14ac:dyDescent="0.25">
      <c r="O821" s="5"/>
      <c r="Q821" s="5"/>
    </row>
    <row r="822" spans="15:17" ht="15.75" customHeight="1" x14ac:dyDescent="0.25">
      <c r="O822" s="5"/>
      <c r="Q822" s="5"/>
    </row>
    <row r="823" spans="15:17" ht="15.75" customHeight="1" x14ac:dyDescent="0.25">
      <c r="O823" s="5"/>
      <c r="Q823" s="5"/>
    </row>
    <row r="824" spans="15:17" ht="15.75" customHeight="1" x14ac:dyDescent="0.25">
      <c r="O824" s="5"/>
      <c r="Q824" s="5"/>
    </row>
    <row r="825" spans="15:17" ht="15.75" customHeight="1" x14ac:dyDescent="0.25">
      <c r="O825" s="5"/>
      <c r="Q825" s="5"/>
    </row>
    <row r="826" spans="15:17" ht="15.75" customHeight="1" x14ac:dyDescent="0.25">
      <c r="O826" s="5"/>
      <c r="Q826" s="5"/>
    </row>
    <row r="827" spans="15:17" ht="15.75" customHeight="1" x14ac:dyDescent="0.25">
      <c r="O827" s="5"/>
      <c r="Q827" s="5"/>
    </row>
    <row r="828" spans="15:17" ht="15.75" customHeight="1" x14ac:dyDescent="0.25">
      <c r="O828" s="5"/>
      <c r="Q828" s="5"/>
    </row>
    <row r="829" spans="15:17" ht="15.75" customHeight="1" x14ac:dyDescent="0.25">
      <c r="O829" s="5"/>
      <c r="Q829" s="5"/>
    </row>
    <row r="830" spans="15:17" ht="15.75" customHeight="1" x14ac:dyDescent="0.25">
      <c r="O830" s="5"/>
      <c r="Q830" s="5"/>
    </row>
    <row r="831" spans="15:17" ht="15.75" customHeight="1" x14ac:dyDescent="0.25">
      <c r="O831" s="5"/>
      <c r="Q831" s="5"/>
    </row>
    <row r="832" spans="15:17" ht="15.75" customHeight="1" x14ac:dyDescent="0.25">
      <c r="O832" s="5"/>
      <c r="Q832" s="5"/>
    </row>
    <row r="833" spans="15:17" ht="15.75" customHeight="1" x14ac:dyDescent="0.25">
      <c r="O833" s="5"/>
      <c r="Q833" s="5"/>
    </row>
    <row r="834" spans="15:17" ht="15.75" customHeight="1" x14ac:dyDescent="0.25">
      <c r="O834" s="5"/>
      <c r="Q834" s="5"/>
    </row>
    <row r="835" spans="15:17" ht="15.75" customHeight="1" x14ac:dyDescent="0.25">
      <c r="O835" s="5"/>
      <c r="Q835" s="5"/>
    </row>
    <row r="836" spans="15:17" ht="15.75" customHeight="1" x14ac:dyDescent="0.25">
      <c r="O836" s="5"/>
      <c r="Q836" s="5"/>
    </row>
    <row r="837" spans="15:17" ht="15.75" customHeight="1" x14ac:dyDescent="0.25">
      <c r="O837" s="5"/>
      <c r="Q837" s="5"/>
    </row>
    <row r="838" spans="15:17" ht="15.75" customHeight="1" x14ac:dyDescent="0.25">
      <c r="O838" s="5"/>
      <c r="Q838" s="5"/>
    </row>
    <row r="839" spans="15:17" ht="15.75" customHeight="1" x14ac:dyDescent="0.25">
      <c r="O839" s="5"/>
      <c r="Q839" s="5"/>
    </row>
    <row r="840" spans="15:17" ht="15.75" customHeight="1" x14ac:dyDescent="0.25">
      <c r="O840" s="5"/>
      <c r="Q840" s="5"/>
    </row>
    <row r="841" spans="15:17" ht="15.75" customHeight="1" x14ac:dyDescent="0.25">
      <c r="O841" s="5"/>
      <c r="Q841" s="5"/>
    </row>
    <row r="842" spans="15:17" ht="15.75" customHeight="1" x14ac:dyDescent="0.25">
      <c r="O842" s="5"/>
      <c r="Q842" s="5"/>
    </row>
    <row r="843" spans="15:17" ht="15.75" customHeight="1" x14ac:dyDescent="0.25">
      <c r="O843" s="5"/>
      <c r="Q843" s="5"/>
    </row>
    <row r="844" spans="15:17" ht="15.75" customHeight="1" x14ac:dyDescent="0.25">
      <c r="O844" s="5"/>
      <c r="Q844" s="5"/>
    </row>
    <row r="845" spans="15:17" ht="15.75" customHeight="1" x14ac:dyDescent="0.25">
      <c r="O845" s="5"/>
      <c r="Q845" s="5"/>
    </row>
    <row r="846" spans="15:17" ht="15.75" customHeight="1" x14ac:dyDescent="0.25">
      <c r="O846" s="5"/>
      <c r="Q846" s="5"/>
    </row>
    <row r="847" spans="15:17" ht="15.75" customHeight="1" x14ac:dyDescent="0.25">
      <c r="O847" s="5"/>
      <c r="Q847" s="5"/>
    </row>
    <row r="848" spans="15:17" ht="15.75" customHeight="1" x14ac:dyDescent="0.25">
      <c r="O848" s="5"/>
      <c r="Q848" s="5"/>
    </row>
    <row r="849" spans="15:17" ht="15.75" customHeight="1" x14ac:dyDescent="0.25">
      <c r="O849" s="5"/>
      <c r="Q849" s="5"/>
    </row>
    <row r="850" spans="15:17" ht="15.75" customHeight="1" x14ac:dyDescent="0.25">
      <c r="O850" s="5"/>
      <c r="Q850" s="5"/>
    </row>
    <row r="851" spans="15:17" ht="15.75" customHeight="1" x14ac:dyDescent="0.25">
      <c r="O851" s="5"/>
      <c r="Q851" s="5"/>
    </row>
    <row r="852" spans="15:17" ht="15.75" customHeight="1" x14ac:dyDescent="0.25">
      <c r="O852" s="5"/>
      <c r="Q852" s="5"/>
    </row>
    <row r="853" spans="15:17" ht="15.75" customHeight="1" x14ac:dyDescent="0.25">
      <c r="O853" s="5"/>
      <c r="Q853" s="5"/>
    </row>
    <row r="854" spans="15:17" ht="15.75" customHeight="1" x14ac:dyDescent="0.25">
      <c r="O854" s="5"/>
      <c r="Q854" s="5"/>
    </row>
    <row r="855" spans="15:17" ht="15.75" customHeight="1" x14ac:dyDescent="0.25">
      <c r="O855" s="5"/>
      <c r="Q855" s="5"/>
    </row>
    <row r="856" spans="15:17" ht="15.75" customHeight="1" x14ac:dyDescent="0.25">
      <c r="O856" s="5"/>
      <c r="Q856" s="5"/>
    </row>
    <row r="857" spans="15:17" ht="15.75" customHeight="1" x14ac:dyDescent="0.25">
      <c r="O857" s="5"/>
      <c r="Q857" s="5"/>
    </row>
    <row r="858" spans="15:17" ht="15.75" customHeight="1" x14ac:dyDescent="0.25">
      <c r="O858" s="5"/>
      <c r="Q858" s="5"/>
    </row>
    <row r="859" spans="15:17" ht="15.75" customHeight="1" x14ac:dyDescent="0.25">
      <c r="O859" s="5"/>
      <c r="Q859" s="5"/>
    </row>
    <row r="860" spans="15:17" ht="15.75" customHeight="1" x14ac:dyDescent="0.25">
      <c r="O860" s="5"/>
      <c r="Q860" s="5"/>
    </row>
    <row r="861" spans="15:17" ht="15.75" customHeight="1" x14ac:dyDescent="0.25">
      <c r="O861" s="5"/>
      <c r="Q861" s="5"/>
    </row>
    <row r="862" spans="15:17" ht="15.75" customHeight="1" x14ac:dyDescent="0.25">
      <c r="O862" s="5"/>
      <c r="Q862" s="5"/>
    </row>
    <row r="863" spans="15:17" ht="15.75" customHeight="1" x14ac:dyDescent="0.25">
      <c r="O863" s="5"/>
      <c r="Q863" s="5"/>
    </row>
    <row r="864" spans="15:17" ht="15.75" customHeight="1" x14ac:dyDescent="0.25">
      <c r="O864" s="5"/>
      <c r="Q864" s="5"/>
    </row>
    <row r="865" spans="15:17" ht="15.75" customHeight="1" x14ac:dyDescent="0.25">
      <c r="O865" s="5"/>
      <c r="Q865" s="5"/>
    </row>
    <row r="866" spans="15:17" ht="15.75" customHeight="1" x14ac:dyDescent="0.25">
      <c r="O866" s="5"/>
      <c r="Q866" s="5"/>
    </row>
    <row r="867" spans="15:17" ht="15.75" customHeight="1" x14ac:dyDescent="0.25">
      <c r="O867" s="5"/>
      <c r="Q867" s="5"/>
    </row>
    <row r="868" spans="15:17" ht="15.75" customHeight="1" x14ac:dyDescent="0.25">
      <c r="O868" s="5"/>
      <c r="Q868" s="5"/>
    </row>
    <row r="869" spans="15:17" ht="15.75" customHeight="1" x14ac:dyDescent="0.25">
      <c r="O869" s="5"/>
      <c r="Q869" s="5"/>
    </row>
    <row r="870" spans="15:17" ht="15.75" customHeight="1" x14ac:dyDescent="0.25">
      <c r="O870" s="5"/>
      <c r="Q870" s="5"/>
    </row>
    <row r="871" spans="15:17" ht="15.75" customHeight="1" x14ac:dyDescent="0.25">
      <c r="O871" s="5"/>
      <c r="Q871" s="5"/>
    </row>
    <row r="872" spans="15:17" ht="15.75" customHeight="1" x14ac:dyDescent="0.25">
      <c r="O872" s="5"/>
      <c r="Q872" s="5"/>
    </row>
    <row r="873" spans="15:17" ht="15.75" customHeight="1" x14ac:dyDescent="0.25">
      <c r="O873" s="5"/>
      <c r="Q873" s="5"/>
    </row>
    <row r="874" spans="15:17" ht="15.75" customHeight="1" x14ac:dyDescent="0.25">
      <c r="O874" s="5"/>
      <c r="Q874" s="5"/>
    </row>
    <row r="875" spans="15:17" ht="15.75" customHeight="1" x14ac:dyDescent="0.25">
      <c r="O875" s="5"/>
      <c r="Q875" s="5"/>
    </row>
    <row r="876" spans="15:17" ht="15.75" customHeight="1" x14ac:dyDescent="0.25">
      <c r="O876" s="5"/>
      <c r="Q876" s="5"/>
    </row>
    <row r="877" spans="15:17" ht="15.75" customHeight="1" x14ac:dyDescent="0.25">
      <c r="O877" s="5"/>
      <c r="Q877" s="5"/>
    </row>
    <row r="878" spans="15:17" ht="15.75" customHeight="1" x14ac:dyDescent="0.25">
      <c r="O878" s="5"/>
      <c r="Q878" s="5"/>
    </row>
    <row r="879" spans="15:17" ht="15.75" customHeight="1" x14ac:dyDescent="0.25">
      <c r="O879" s="5"/>
      <c r="Q879" s="5"/>
    </row>
    <row r="880" spans="15:17" ht="15.75" customHeight="1" x14ac:dyDescent="0.25">
      <c r="O880" s="5"/>
      <c r="Q880" s="5"/>
    </row>
    <row r="881" spans="15:17" ht="15.75" customHeight="1" x14ac:dyDescent="0.25">
      <c r="O881" s="5"/>
      <c r="Q881" s="5"/>
    </row>
    <row r="882" spans="15:17" ht="15.75" customHeight="1" x14ac:dyDescent="0.25">
      <c r="O882" s="5"/>
      <c r="Q882" s="5"/>
    </row>
    <row r="883" spans="15:17" ht="15.75" customHeight="1" x14ac:dyDescent="0.25">
      <c r="O883" s="5"/>
      <c r="Q883" s="5"/>
    </row>
    <row r="884" spans="15:17" ht="15.75" customHeight="1" x14ac:dyDescent="0.25">
      <c r="O884" s="5"/>
      <c r="Q884" s="5"/>
    </row>
    <row r="885" spans="15:17" ht="15.75" customHeight="1" x14ac:dyDescent="0.25">
      <c r="O885" s="5"/>
      <c r="Q885" s="5"/>
    </row>
    <row r="886" spans="15:17" ht="15.75" customHeight="1" x14ac:dyDescent="0.25">
      <c r="O886" s="5"/>
      <c r="Q886" s="5"/>
    </row>
    <row r="887" spans="15:17" ht="15.75" customHeight="1" x14ac:dyDescent="0.25">
      <c r="O887" s="5"/>
      <c r="Q887" s="5"/>
    </row>
    <row r="888" spans="15:17" ht="15.75" customHeight="1" x14ac:dyDescent="0.25">
      <c r="O888" s="5"/>
      <c r="Q888" s="5"/>
    </row>
    <row r="889" spans="15:17" ht="15.75" customHeight="1" x14ac:dyDescent="0.25">
      <c r="O889" s="5"/>
      <c r="Q889" s="5"/>
    </row>
    <row r="890" spans="15:17" ht="15.75" customHeight="1" x14ac:dyDescent="0.25">
      <c r="O890" s="5"/>
      <c r="Q890" s="5"/>
    </row>
    <row r="891" spans="15:17" ht="15.75" customHeight="1" x14ac:dyDescent="0.25">
      <c r="O891" s="5"/>
      <c r="Q891" s="5"/>
    </row>
    <row r="892" spans="15:17" ht="15.75" customHeight="1" x14ac:dyDescent="0.25">
      <c r="O892" s="5"/>
      <c r="Q892" s="5"/>
    </row>
    <row r="893" spans="15:17" ht="15.75" customHeight="1" x14ac:dyDescent="0.25">
      <c r="O893" s="5"/>
      <c r="Q893" s="5"/>
    </row>
    <row r="894" spans="15:17" ht="15.75" customHeight="1" x14ac:dyDescent="0.25">
      <c r="O894" s="5"/>
      <c r="Q894" s="5"/>
    </row>
    <row r="895" spans="15:17" ht="15.75" customHeight="1" x14ac:dyDescent="0.25">
      <c r="O895" s="5"/>
      <c r="Q895" s="5"/>
    </row>
    <row r="896" spans="15:17" ht="15.75" customHeight="1" x14ac:dyDescent="0.25">
      <c r="O896" s="5"/>
      <c r="Q896" s="5"/>
    </row>
    <row r="897" spans="15:17" ht="15.75" customHeight="1" x14ac:dyDescent="0.25">
      <c r="O897" s="5"/>
      <c r="Q897" s="5"/>
    </row>
    <row r="898" spans="15:17" ht="15.75" customHeight="1" x14ac:dyDescent="0.25">
      <c r="O898" s="5"/>
      <c r="Q898" s="5"/>
    </row>
    <row r="899" spans="15:17" ht="15.75" customHeight="1" x14ac:dyDescent="0.25">
      <c r="O899" s="5"/>
      <c r="Q899" s="5"/>
    </row>
    <row r="900" spans="15:17" ht="15.75" customHeight="1" x14ac:dyDescent="0.25">
      <c r="O900" s="5"/>
      <c r="Q900" s="5"/>
    </row>
    <row r="901" spans="15:17" ht="15.75" customHeight="1" x14ac:dyDescent="0.25">
      <c r="O901" s="5"/>
      <c r="Q901" s="5"/>
    </row>
    <row r="902" spans="15:17" ht="15.75" customHeight="1" x14ac:dyDescent="0.25">
      <c r="O902" s="5"/>
      <c r="Q902" s="5"/>
    </row>
    <row r="903" spans="15:17" ht="15.75" customHeight="1" x14ac:dyDescent="0.25">
      <c r="O903" s="5"/>
      <c r="Q903" s="5"/>
    </row>
    <row r="904" spans="15:17" ht="15.75" customHeight="1" x14ac:dyDescent="0.25">
      <c r="O904" s="5"/>
      <c r="Q904" s="5"/>
    </row>
    <row r="905" spans="15:17" ht="15.75" customHeight="1" x14ac:dyDescent="0.25">
      <c r="O905" s="5"/>
      <c r="Q905" s="5"/>
    </row>
    <row r="906" spans="15:17" ht="15.75" customHeight="1" x14ac:dyDescent="0.25">
      <c r="O906" s="5"/>
      <c r="Q906" s="5"/>
    </row>
    <row r="907" spans="15:17" ht="15.75" customHeight="1" x14ac:dyDescent="0.25">
      <c r="O907" s="5"/>
      <c r="Q907" s="5"/>
    </row>
    <row r="908" spans="15:17" ht="15.75" customHeight="1" x14ac:dyDescent="0.25">
      <c r="O908" s="5"/>
      <c r="Q908" s="5"/>
    </row>
    <row r="909" spans="15:17" ht="15.75" customHeight="1" x14ac:dyDescent="0.25">
      <c r="O909" s="5"/>
      <c r="Q909" s="5"/>
    </row>
    <row r="910" spans="15:17" ht="15.75" customHeight="1" x14ac:dyDescent="0.25">
      <c r="O910" s="5"/>
      <c r="Q910" s="5"/>
    </row>
    <row r="911" spans="15:17" ht="15.75" customHeight="1" x14ac:dyDescent="0.25">
      <c r="O911" s="5"/>
      <c r="Q911" s="5"/>
    </row>
    <row r="912" spans="15:17" ht="15.75" customHeight="1" x14ac:dyDescent="0.25">
      <c r="O912" s="5"/>
      <c r="Q912" s="5"/>
    </row>
    <row r="913" spans="15:17" ht="15.75" customHeight="1" x14ac:dyDescent="0.25">
      <c r="O913" s="5"/>
      <c r="Q913" s="5"/>
    </row>
    <row r="914" spans="15:17" ht="15.75" customHeight="1" x14ac:dyDescent="0.25">
      <c r="O914" s="5"/>
      <c r="Q914" s="5"/>
    </row>
    <row r="915" spans="15:17" ht="15.75" customHeight="1" x14ac:dyDescent="0.25">
      <c r="O915" s="5"/>
      <c r="Q915" s="5"/>
    </row>
    <row r="916" spans="15:17" ht="15.75" customHeight="1" x14ac:dyDescent="0.25">
      <c r="O916" s="5"/>
      <c r="Q916" s="5"/>
    </row>
    <row r="917" spans="15:17" ht="15.75" customHeight="1" x14ac:dyDescent="0.25">
      <c r="O917" s="5"/>
      <c r="Q917" s="5"/>
    </row>
    <row r="918" spans="15:17" ht="15.75" customHeight="1" x14ac:dyDescent="0.25">
      <c r="O918" s="5"/>
      <c r="Q918" s="5"/>
    </row>
    <row r="919" spans="15:17" ht="15.75" customHeight="1" x14ac:dyDescent="0.25">
      <c r="O919" s="5"/>
      <c r="Q919" s="5"/>
    </row>
    <row r="920" spans="15:17" ht="15.75" customHeight="1" x14ac:dyDescent="0.25">
      <c r="O920" s="5"/>
      <c r="Q920" s="5"/>
    </row>
    <row r="921" spans="15:17" ht="15.75" customHeight="1" x14ac:dyDescent="0.25">
      <c r="O921" s="5"/>
      <c r="Q921" s="5"/>
    </row>
    <row r="922" spans="15:17" ht="15.75" customHeight="1" x14ac:dyDescent="0.25">
      <c r="O922" s="5"/>
      <c r="Q922" s="5"/>
    </row>
    <row r="923" spans="15:17" ht="15.75" customHeight="1" x14ac:dyDescent="0.25">
      <c r="O923" s="5"/>
      <c r="Q923" s="5"/>
    </row>
    <row r="924" spans="15:17" ht="15.75" customHeight="1" x14ac:dyDescent="0.25">
      <c r="O924" s="5"/>
      <c r="Q924" s="5"/>
    </row>
    <row r="925" spans="15:17" ht="15.75" customHeight="1" x14ac:dyDescent="0.25">
      <c r="O925" s="5"/>
      <c r="Q925" s="5"/>
    </row>
    <row r="926" spans="15:17" ht="15.75" customHeight="1" x14ac:dyDescent="0.25">
      <c r="O926" s="5"/>
      <c r="Q926" s="5"/>
    </row>
    <row r="927" spans="15:17" ht="15.75" customHeight="1" x14ac:dyDescent="0.25">
      <c r="O927" s="5"/>
      <c r="Q927" s="5"/>
    </row>
    <row r="928" spans="15:17" ht="15.75" customHeight="1" x14ac:dyDescent="0.25">
      <c r="O928" s="5"/>
      <c r="Q928" s="5"/>
    </row>
    <row r="929" spans="15:17" ht="15.75" customHeight="1" x14ac:dyDescent="0.25">
      <c r="O929" s="5"/>
      <c r="Q929" s="5"/>
    </row>
    <row r="930" spans="15:17" ht="15.75" customHeight="1" x14ac:dyDescent="0.25">
      <c r="O930" s="5"/>
      <c r="Q930" s="5"/>
    </row>
    <row r="931" spans="15:17" ht="15.75" customHeight="1" x14ac:dyDescent="0.25">
      <c r="O931" s="5"/>
      <c r="Q931" s="5"/>
    </row>
    <row r="932" spans="15:17" ht="15.75" customHeight="1" x14ac:dyDescent="0.25">
      <c r="O932" s="5"/>
      <c r="Q932" s="5"/>
    </row>
    <row r="933" spans="15:17" ht="15.75" customHeight="1" x14ac:dyDescent="0.25">
      <c r="O933" s="5"/>
      <c r="Q933" s="5"/>
    </row>
    <row r="934" spans="15:17" ht="15.75" customHeight="1" x14ac:dyDescent="0.25">
      <c r="O934" s="5"/>
      <c r="Q934" s="5"/>
    </row>
    <row r="935" spans="15:17" ht="15.75" customHeight="1" x14ac:dyDescent="0.25">
      <c r="O935" s="5"/>
      <c r="Q935" s="5"/>
    </row>
    <row r="936" spans="15:17" ht="15.75" customHeight="1" x14ac:dyDescent="0.25">
      <c r="O936" s="5"/>
      <c r="Q936" s="5"/>
    </row>
    <row r="937" spans="15:17" ht="15.75" customHeight="1" x14ac:dyDescent="0.25">
      <c r="O937" s="5"/>
      <c r="Q937" s="5"/>
    </row>
    <row r="938" spans="15:17" ht="15.75" customHeight="1" x14ac:dyDescent="0.25">
      <c r="O938" s="5"/>
      <c r="Q938" s="5"/>
    </row>
    <row r="939" spans="15:17" ht="15.75" customHeight="1" x14ac:dyDescent="0.25">
      <c r="O939" s="5"/>
      <c r="Q939" s="5"/>
    </row>
    <row r="940" spans="15:17" ht="15.75" customHeight="1" x14ac:dyDescent="0.25">
      <c r="O940" s="5"/>
      <c r="Q940" s="5"/>
    </row>
    <row r="941" spans="15:17" ht="15.75" customHeight="1" x14ac:dyDescent="0.25">
      <c r="O941" s="5"/>
      <c r="Q941" s="5"/>
    </row>
    <row r="942" spans="15:17" ht="15.75" customHeight="1" x14ac:dyDescent="0.25">
      <c r="O942" s="5"/>
      <c r="Q942" s="5"/>
    </row>
    <row r="943" spans="15:17" ht="15.75" customHeight="1" x14ac:dyDescent="0.25">
      <c r="O943" s="5"/>
      <c r="Q943" s="5"/>
    </row>
    <row r="944" spans="15:17" ht="15.75" customHeight="1" x14ac:dyDescent="0.25">
      <c r="O944" s="5"/>
      <c r="Q944" s="5"/>
    </row>
    <row r="945" spans="15:17" ht="15.75" customHeight="1" x14ac:dyDescent="0.25">
      <c r="O945" s="5"/>
      <c r="Q945" s="5"/>
    </row>
    <row r="946" spans="15:17" ht="15.75" customHeight="1" x14ac:dyDescent="0.25">
      <c r="O946" s="5"/>
      <c r="Q946" s="5"/>
    </row>
    <row r="947" spans="15:17" ht="15.75" customHeight="1" x14ac:dyDescent="0.25">
      <c r="O947" s="5"/>
      <c r="Q947" s="5"/>
    </row>
    <row r="948" spans="15:17" ht="15.75" customHeight="1" x14ac:dyDescent="0.25">
      <c r="O948" s="5"/>
      <c r="Q948" s="5"/>
    </row>
    <row r="949" spans="15:17" ht="15.75" customHeight="1" x14ac:dyDescent="0.25">
      <c r="O949" s="5"/>
      <c r="Q949" s="5"/>
    </row>
    <row r="950" spans="15:17" ht="15.75" customHeight="1" x14ac:dyDescent="0.25">
      <c r="O950" s="5"/>
      <c r="Q950" s="5"/>
    </row>
    <row r="951" spans="15:17" ht="15.75" customHeight="1" x14ac:dyDescent="0.25">
      <c r="O951" s="5"/>
      <c r="Q951" s="5"/>
    </row>
    <row r="952" spans="15:17" ht="15.75" customHeight="1" x14ac:dyDescent="0.25">
      <c r="O952" s="5"/>
      <c r="Q952" s="5"/>
    </row>
    <row r="953" spans="15:17" ht="15.75" customHeight="1" x14ac:dyDescent="0.25">
      <c r="O953" s="5"/>
      <c r="Q953" s="5"/>
    </row>
    <row r="954" spans="15:17" ht="15.75" customHeight="1" x14ac:dyDescent="0.25">
      <c r="O954" s="5"/>
      <c r="Q954" s="5"/>
    </row>
    <row r="955" spans="15:17" ht="15.75" customHeight="1" x14ac:dyDescent="0.25">
      <c r="O955" s="5"/>
      <c r="Q955" s="5"/>
    </row>
    <row r="956" spans="15:17" ht="15.75" customHeight="1" x14ac:dyDescent="0.25">
      <c r="O956" s="5"/>
      <c r="Q956" s="5"/>
    </row>
    <row r="957" spans="15:17" ht="15.75" customHeight="1" x14ac:dyDescent="0.25">
      <c r="O957" s="5"/>
      <c r="Q957" s="5"/>
    </row>
    <row r="958" spans="15:17" ht="15.75" customHeight="1" x14ac:dyDescent="0.25">
      <c r="O958" s="5"/>
      <c r="Q958" s="5"/>
    </row>
    <row r="959" spans="15:17" ht="15.75" customHeight="1" x14ac:dyDescent="0.25">
      <c r="O959" s="5"/>
      <c r="Q959" s="5"/>
    </row>
    <row r="960" spans="15:17" ht="15.75" customHeight="1" x14ac:dyDescent="0.25">
      <c r="O960" s="5"/>
      <c r="Q960" s="5"/>
    </row>
    <row r="961" spans="15:17" ht="15.75" customHeight="1" x14ac:dyDescent="0.25">
      <c r="O961" s="5"/>
      <c r="Q961" s="5"/>
    </row>
    <row r="962" spans="15:17" ht="15.75" customHeight="1" x14ac:dyDescent="0.25">
      <c r="O962" s="5"/>
      <c r="Q962" s="5"/>
    </row>
    <row r="963" spans="15:17" ht="15.75" customHeight="1" x14ac:dyDescent="0.25">
      <c r="O963" s="5"/>
      <c r="Q963" s="5"/>
    </row>
    <row r="964" spans="15:17" ht="15.75" customHeight="1" x14ac:dyDescent="0.25">
      <c r="O964" s="5"/>
      <c r="Q964" s="5"/>
    </row>
    <row r="965" spans="15:17" ht="15.75" customHeight="1" x14ac:dyDescent="0.25">
      <c r="O965" s="5"/>
      <c r="Q965" s="5"/>
    </row>
    <row r="966" spans="15:17" ht="15.75" customHeight="1" x14ac:dyDescent="0.25">
      <c r="O966" s="5"/>
      <c r="Q966" s="5"/>
    </row>
    <row r="967" spans="15:17" ht="15.75" customHeight="1" x14ac:dyDescent="0.25">
      <c r="O967" s="5"/>
      <c r="Q967" s="5"/>
    </row>
    <row r="968" spans="15:17" ht="15.75" customHeight="1" x14ac:dyDescent="0.25">
      <c r="O968" s="5"/>
      <c r="Q968" s="5"/>
    </row>
    <row r="969" spans="15:17" ht="15.75" customHeight="1" x14ac:dyDescent="0.25">
      <c r="O969" s="5"/>
      <c r="Q969" s="5"/>
    </row>
    <row r="970" spans="15:17" ht="15.75" customHeight="1" x14ac:dyDescent="0.25">
      <c r="O970" s="5"/>
      <c r="Q970" s="5"/>
    </row>
    <row r="971" spans="15:17" ht="15.75" customHeight="1" x14ac:dyDescent="0.25">
      <c r="O971" s="5"/>
      <c r="Q971" s="5"/>
    </row>
    <row r="972" spans="15:17" ht="15.75" customHeight="1" x14ac:dyDescent="0.25">
      <c r="O972" s="5"/>
      <c r="Q972" s="5"/>
    </row>
    <row r="973" spans="15:17" ht="15.75" customHeight="1" x14ac:dyDescent="0.25">
      <c r="O973" s="5"/>
      <c r="Q973" s="5"/>
    </row>
    <row r="974" spans="15:17" ht="15.75" customHeight="1" x14ac:dyDescent="0.25">
      <c r="O974" s="5"/>
      <c r="Q974" s="5"/>
    </row>
    <row r="975" spans="15:17" ht="15.75" customHeight="1" x14ac:dyDescent="0.25">
      <c r="O975" s="5"/>
      <c r="Q975" s="5"/>
    </row>
    <row r="976" spans="15:17" ht="15.75" customHeight="1" x14ac:dyDescent="0.25">
      <c r="O976" s="5"/>
      <c r="Q976" s="5"/>
    </row>
    <row r="977" spans="15:17" ht="15.75" customHeight="1" x14ac:dyDescent="0.25">
      <c r="O977" s="5"/>
      <c r="Q977" s="5"/>
    </row>
    <row r="978" spans="15:17" ht="15.75" customHeight="1" x14ac:dyDescent="0.25">
      <c r="O978" s="5"/>
      <c r="Q978" s="5"/>
    </row>
    <row r="979" spans="15:17" ht="15.75" customHeight="1" x14ac:dyDescent="0.25">
      <c r="O979" s="5"/>
      <c r="Q979" s="5"/>
    </row>
    <row r="980" spans="15:17" ht="15.75" customHeight="1" x14ac:dyDescent="0.25">
      <c r="O980" s="5"/>
      <c r="Q980" s="5"/>
    </row>
    <row r="981" spans="15:17" ht="15.75" customHeight="1" x14ac:dyDescent="0.25">
      <c r="O981" s="5"/>
      <c r="Q981" s="5"/>
    </row>
    <row r="982" spans="15:17" ht="15.75" customHeight="1" x14ac:dyDescent="0.25">
      <c r="O982" s="5"/>
      <c r="Q982" s="5"/>
    </row>
    <row r="983" spans="15:17" ht="15.75" customHeight="1" x14ac:dyDescent="0.25">
      <c r="O983" s="5"/>
      <c r="Q983" s="5"/>
    </row>
    <row r="984" spans="15:17" ht="15.75" customHeight="1" x14ac:dyDescent="0.25">
      <c r="O984" s="5"/>
      <c r="Q984" s="5"/>
    </row>
    <row r="985" spans="15:17" ht="15.75" customHeight="1" x14ac:dyDescent="0.25">
      <c r="O985" s="5"/>
      <c r="Q985" s="5"/>
    </row>
    <row r="986" spans="15:17" ht="15.75" customHeight="1" x14ac:dyDescent="0.25">
      <c r="O986" s="5"/>
      <c r="Q986" s="5"/>
    </row>
    <row r="987" spans="15:17" ht="15.75" customHeight="1" x14ac:dyDescent="0.25">
      <c r="O987" s="5"/>
      <c r="Q987" s="5"/>
    </row>
    <row r="988" spans="15:17" ht="15.75" customHeight="1" x14ac:dyDescent="0.25">
      <c r="O988" s="5"/>
      <c r="Q988" s="5"/>
    </row>
    <row r="989" spans="15:17" ht="15.75" customHeight="1" x14ac:dyDescent="0.25">
      <c r="O989" s="5"/>
      <c r="Q989" s="5"/>
    </row>
    <row r="990" spans="15:17" ht="15.75" customHeight="1" x14ac:dyDescent="0.25">
      <c r="O990" s="5"/>
      <c r="Q990" s="5"/>
    </row>
    <row r="991" spans="15:17" ht="15.75" customHeight="1" x14ac:dyDescent="0.25">
      <c r="O991" s="5"/>
      <c r="Q991" s="5"/>
    </row>
    <row r="992" spans="15:17" ht="15.75" customHeight="1" x14ac:dyDescent="0.25">
      <c r="O992" s="5"/>
      <c r="Q992" s="5"/>
    </row>
    <row r="993" spans="15:17" ht="15.75" customHeight="1" x14ac:dyDescent="0.25">
      <c r="O993" s="5"/>
      <c r="Q993" s="5"/>
    </row>
    <row r="994" spans="15:17" ht="15.75" customHeight="1" x14ac:dyDescent="0.25">
      <c r="O994" s="5"/>
      <c r="Q994" s="5"/>
    </row>
    <row r="995" spans="15:17" ht="15.75" customHeight="1" x14ac:dyDescent="0.25">
      <c r="O995" s="5"/>
      <c r="Q995" s="5"/>
    </row>
    <row r="996" spans="15:17" ht="15.75" customHeight="1" x14ac:dyDescent="0.25">
      <c r="O996" s="5"/>
      <c r="Q996" s="5"/>
    </row>
    <row r="997" spans="15:17" ht="15.75" customHeight="1" x14ac:dyDescent="0.25">
      <c r="O997" s="5"/>
      <c r="Q997" s="5"/>
    </row>
    <row r="998" spans="15:17" ht="15.75" customHeight="1" x14ac:dyDescent="0.25">
      <c r="O998" s="5"/>
      <c r="Q998" s="5"/>
    </row>
    <row r="999" spans="15:17" ht="15.75" customHeight="1" x14ac:dyDescent="0.25">
      <c r="O999" s="5"/>
      <c r="Q999" s="5"/>
    </row>
    <row r="1000" spans="15:17" ht="15.75" customHeight="1" x14ac:dyDescent="0.25">
      <c r="O1000" s="5"/>
      <c r="Q1000" s="5"/>
    </row>
    <row r="1001" spans="15:17" ht="15.75" customHeight="1" x14ac:dyDescent="0.25">
      <c r="O1001" s="5"/>
      <c r="Q1001" s="5"/>
    </row>
    <row r="1002" spans="15:17" ht="15.75" customHeight="1" x14ac:dyDescent="0.25">
      <c r="O1002" s="5"/>
      <c r="Q1002" s="5"/>
    </row>
  </sheetData>
  <mergeCells count="104">
    <mergeCell ref="CH3:CH4"/>
    <mergeCell ref="CI3:CI4"/>
    <mergeCell ref="CJ3:CJ4"/>
    <mergeCell ref="CA3:CA4"/>
    <mergeCell ref="CB3:CB4"/>
    <mergeCell ref="CC3:CC4"/>
    <mergeCell ref="CD3:CD4"/>
    <mergeCell ref="CE3:CE4"/>
    <mergeCell ref="CF3:CF4"/>
    <mergeCell ref="CG3:CG4"/>
    <mergeCell ref="CA2:CE2"/>
    <mergeCell ref="J3:J4"/>
    <mergeCell ref="K3:K4"/>
    <mergeCell ref="L3:L4"/>
    <mergeCell ref="M3:M4"/>
    <mergeCell ref="N3:N4"/>
    <mergeCell ref="O3:O4"/>
    <mergeCell ref="P3:P4"/>
    <mergeCell ref="C3:C4"/>
    <mergeCell ref="D3:D4"/>
    <mergeCell ref="E3:E4"/>
    <mergeCell ref="F3:F4"/>
    <mergeCell ref="G3:G4"/>
    <mergeCell ref="H3:H4"/>
    <mergeCell ref="I3:I4"/>
    <mergeCell ref="AS3:AS4"/>
    <mergeCell ref="BW3:BW4"/>
    <mergeCell ref="BX3:BX4"/>
    <mergeCell ref="BY3:BY4"/>
    <mergeCell ref="BZ3:BZ4"/>
    <mergeCell ref="BH3:BH4"/>
    <mergeCell ref="BG3:BG4"/>
    <mergeCell ref="AT3:AT4"/>
    <mergeCell ref="AU3:AU4"/>
    <mergeCell ref="U3:U4"/>
    <mergeCell ref="V3:V4"/>
    <mergeCell ref="W3:W4"/>
    <mergeCell ref="R5:R14"/>
    <mergeCell ref="AE3:AE4"/>
    <mergeCell ref="BO3:BO4"/>
    <mergeCell ref="BN3:BN4"/>
    <mergeCell ref="BN5:BN15"/>
    <mergeCell ref="BJ3:BJ4"/>
    <mergeCell ref="BB3:BB4"/>
    <mergeCell ref="BC3:BC4"/>
    <mergeCell ref="BD3:BD4"/>
    <mergeCell ref="BE3:BE4"/>
    <mergeCell ref="BF3:BF4"/>
    <mergeCell ref="BG5:BG15"/>
    <mergeCell ref="AV3:AV4"/>
    <mergeCell ref="AW3:AW4"/>
    <mergeCell ref="AX3:AX4"/>
    <mergeCell ref="AY3:AY4"/>
    <mergeCell ref="BI3:BI4"/>
    <mergeCell ref="BK3:BK4"/>
    <mergeCell ref="BL3:BL4"/>
    <mergeCell ref="BM3:BM4"/>
    <mergeCell ref="AZ3:AZ4"/>
    <mergeCell ref="AS5:AS15"/>
    <mergeCell ref="B24:F24"/>
    <mergeCell ref="B30:G31"/>
    <mergeCell ref="C2:H2"/>
    <mergeCell ref="I2:Q2"/>
    <mergeCell ref="R2:AE2"/>
    <mergeCell ref="AF2:AR2"/>
    <mergeCell ref="B2:B4"/>
    <mergeCell ref="I30:K31"/>
    <mergeCell ref="M30:Q31"/>
    <mergeCell ref="B26:F26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Q3:Q4"/>
    <mergeCell ref="R3:R4"/>
    <mergeCell ref="S3:S4"/>
    <mergeCell ref="T3:T4"/>
    <mergeCell ref="BY2:BZ2"/>
    <mergeCell ref="BG2:BX2"/>
    <mergeCell ref="AS2:BF2"/>
    <mergeCell ref="X3:X4"/>
    <mergeCell ref="Y3:Y4"/>
    <mergeCell ref="Z3:Z4"/>
    <mergeCell ref="AA3:AA4"/>
    <mergeCell ref="AB3:AB4"/>
    <mergeCell ref="AC3:AC4"/>
    <mergeCell ref="AD3:AD4"/>
    <mergeCell ref="BP3:BP4"/>
    <mergeCell ref="BQ3:BQ4"/>
    <mergeCell ref="BR3:BR4"/>
    <mergeCell ref="BT3:BT4"/>
    <mergeCell ref="BU3:BU4"/>
    <mergeCell ref="BV3:BV4"/>
    <mergeCell ref="BS3:BS4"/>
    <mergeCell ref="AO3:AO4"/>
    <mergeCell ref="AP3:AP4"/>
    <mergeCell ref="AQ3:AQ4"/>
    <mergeCell ref="AR3:AR4"/>
    <mergeCell ref="BA3:BA4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23B6-F963-4272-8D19-D235CCE45E86}">
  <dimension ref="A1:CJ1002"/>
  <sheetViews>
    <sheetView topLeftCell="BY1" workbookViewId="0">
      <selection activeCell="CB9" sqref="CB9"/>
    </sheetView>
  </sheetViews>
  <sheetFormatPr baseColWidth="10" defaultColWidth="11.125" defaultRowHeight="15" customHeight="1" x14ac:dyDescent="0.25"/>
  <cols>
    <col min="1" max="3" width="10.5" customWidth="1"/>
    <col min="4" max="4" width="9.875" customWidth="1"/>
    <col min="5" max="5" width="13" customWidth="1"/>
    <col min="6" max="6" width="20.375" customWidth="1"/>
    <col min="7" max="7" width="26.625" customWidth="1"/>
    <col min="8" max="8" width="24.875" customWidth="1"/>
    <col min="9" max="9" width="19.5" customWidth="1"/>
    <col min="10" max="10" width="26.625" customWidth="1"/>
    <col min="11" max="11" width="30.125" customWidth="1"/>
    <col min="12" max="12" width="13.5" customWidth="1"/>
    <col min="13" max="13" width="17" customWidth="1"/>
    <col min="14" max="14" width="17.125" customWidth="1"/>
    <col min="15" max="15" width="16.875" customWidth="1"/>
    <col min="16" max="16" width="21.875" customWidth="1"/>
    <col min="17" max="17" width="17.125" customWidth="1"/>
    <col min="18" max="31" width="17.375" customWidth="1"/>
    <col min="32" max="32" width="15.125" customWidth="1"/>
    <col min="33" max="44" width="18.5" customWidth="1"/>
    <col min="45" max="45" width="22.5" customWidth="1"/>
    <col min="46" max="46" width="21.625" customWidth="1"/>
    <col min="47" max="47" width="20.5" customWidth="1"/>
    <col min="48" max="48" width="14.625" customWidth="1"/>
    <col min="49" max="49" width="19.625" customWidth="1"/>
    <col min="50" max="50" width="21.375" customWidth="1"/>
    <col min="51" max="51" width="14.125" customWidth="1"/>
    <col min="52" max="52" width="17.625" customWidth="1"/>
    <col min="53" max="53" width="16.875" customWidth="1"/>
    <col min="54" max="54" width="17.5" customWidth="1"/>
    <col min="55" max="55" width="14.125" customWidth="1"/>
    <col min="56" max="56" width="18.125" customWidth="1"/>
    <col min="57" max="57" width="19.5" customWidth="1"/>
    <col min="58" max="58" width="22.125" customWidth="1"/>
    <col min="59" max="59" width="12.875" customWidth="1"/>
    <col min="60" max="60" width="16.125" customWidth="1"/>
    <col min="61" max="61" width="15.875" customWidth="1"/>
    <col min="62" max="62" width="15.125" customWidth="1"/>
    <col min="63" max="63" width="16.125" customWidth="1"/>
    <col min="64" max="64" width="16.5" customWidth="1"/>
    <col min="65" max="65" width="16.125" customWidth="1"/>
    <col min="66" max="74" width="19.625" customWidth="1"/>
    <col min="75" max="75" width="22.5" customWidth="1"/>
    <col min="76" max="76" width="18" customWidth="1"/>
    <col min="77" max="77" width="26.125" customWidth="1"/>
    <col min="78" max="78" width="34" customWidth="1"/>
    <col min="79" max="79" width="18.875" customWidth="1"/>
    <col min="80" max="80" width="29.5" customWidth="1"/>
    <col min="81" max="81" width="28.375" customWidth="1"/>
    <col min="82" max="82" width="20.125" customWidth="1"/>
    <col min="83" max="83" width="19.875" customWidth="1"/>
    <col min="84" max="84" width="21.125" customWidth="1"/>
    <col min="85" max="85" width="22.625" customWidth="1"/>
    <col min="86" max="88" width="10.5" customWidth="1"/>
  </cols>
  <sheetData>
    <row r="1" spans="1:88" ht="39.75" customHeight="1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9"/>
      <c r="S1" s="254" t="s">
        <v>314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254" t="s">
        <v>336</v>
      </c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04" t="s">
        <v>334</v>
      </c>
      <c r="BI1" s="305"/>
      <c r="BJ1" s="305"/>
      <c r="BK1" s="305"/>
      <c r="BL1" s="39"/>
      <c r="BM1" s="39"/>
      <c r="BN1" s="39"/>
      <c r="BO1" s="274" t="s">
        <v>285</v>
      </c>
      <c r="BP1" s="275"/>
      <c r="BQ1" s="275"/>
      <c r="BR1" s="39"/>
      <c r="BS1" s="39"/>
      <c r="BT1" s="39"/>
      <c r="BU1" s="39"/>
      <c r="BV1" s="39"/>
      <c r="BW1" s="276" t="s">
        <v>286</v>
      </c>
      <c r="BX1" s="277"/>
      <c r="BY1" s="277"/>
      <c r="BZ1" s="39"/>
      <c r="CA1" s="278" t="s">
        <v>313</v>
      </c>
      <c r="CB1" s="279"/>
      <c r="CC1" s="39"/>
      <c r="CD1" s="39"/>
      <c r="CE1" s="39"/>
      <c r="CF1" s="7"/>
      <c r="CG1" s="7"/>
      <c r="CH1" s="7"/>
      <c r="CI1" s="7"/>
      <c r="CJ1" s="7"/>
    </row>
    <row r="2" spans="1:88" ht="39.75" customHeight="1" thickBot="1" x14ac:dyDescent="0.3">
      <c r="B2" s="63"/>
      <c r="C2" s="62" t="s">
        <v>0</v>
      </c>
      <c r="D2" s="47"/>
      <c r="E2" s="47"/>
      <c r="F2" s="47"/>
      <c r="G2" s="47"/>
      <c r="H2" s="46"/>
      <c r="I2" s="62" t="s">
        <v>1</v>
      </c>
      <c r="J2" s="47"/>
      <c r="K2" s="47"/>
      <c r="L2" s="47"/>
      <c r="M2" s="47"/>
      <c r="N2" s="47"/>
      <c r="O2" s="47"/>
      <c r="P2" s="47"/>
      <c r="Q2" s="46"/>
      <c r="R2" s="45" t="s">
        <v>2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6"/>
      <c r="AF2" s="45" t="s">
        <v>3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6"/>
      <c r="AS2" s="45" t="s">
        <v>4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6"/>
      <c r="BG2" s="45" t="s">
        <v>5</v>
      </c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6"/>
      <c r="BY2" s="45" t="s">
        <v>6</v>
      </c>
      <c r="BZ2" s="46"/>
      <c r="CA2" s="45" t="s">
        <v>7</v>
      </c>
      <c r="CB2" s="47"/>
      <c r="CC2" s="47"/>
      <c r="CD2" s="47"/>
      <c r="CE2" s="46"/>
      <c r="CF2" s="7"/>
      <c r="CG2" s="7"/>
      <c r="CH2" s="7"/>
      <c r="CI2" s="7"/>
      <c r="CJ2" s="7"/>
    </row>
    <row r="3" spans="1:88" ht="39.75" customHeight="1" x14ac:dyDescent="0.25">
      <c r="B3" s="54"/>
      <c r="C3" s="78" t="s">
        <v>8</v>
      </c>
      <c r="D3" s="80" t="s">
        <v>9</v>
      </c>
      <c r="E3" s="77" t="s">
        <v>10</v>
      </c>
      <c r="F3" s="77" t="s">
        <v>11</v>
      </c>
      <c r="G3" s="77" t="s">
        <v>12</v>
      </c>
      <c r="H3" s="69" t="s">
        <v>13</v>
      </c>
      <c r="I3" s="81" t="s">
        <v>14</v>
      </c>
      <c r="J3" s="75" t="s">
        <v>15</v>
      </c>
      <c r="K3" s="76" t="s">
        <v>16</v>
      </c>
      <c r="L3" s="76" t="s">
        <v>17</v>
      </c>
      <c r="M3" s="77" t="s">
        <v>18</v>
      </c>
      <c r="N3" s="68" t="s">
        <v>19</v>
      </c>
      <c r="O3" s="68" t="s">
        <v>20</v>
      </c>
      <c r="P3" s="68" t="s">
        <v>21</v>
      </c>
      <c r="Q3" s="69" t="s">
        <v>22</v>
      </c>
      <c r="R3" s="66" t="s">
        <v>23</v>
      </c>
      <c r="S3" s="48" t="s">
        <v>24</v>
      </c>
      <c r="T3" s="48" t="s">
        <v>25</v>
      </c>
      <c r="U3" s="48" t="s">
        <v>26</v>
      </c>
      <c r="V3" s="48" t="s">
        <v>27</v>
      </c>
      <c r="W3" s="48" t="s">
        <v>28</v>
      </c>
      <c r="X3" s="48" t="s">
        <v>29</v>
      </c>
      <c r="Y3" s="48" t="s">
        <v>30</v>
      </c>
      <c r="Z3" s="48" t="s">
        <v>31</v>
      </c>
      <c r="AA3" s="48" t="s">
        <v>32</v>
      </c>
      <c r="AB3" s="48" t="s">
        <v>33</v>
      </c>
      <c r="AC3" s="48" t="s">
        <v>34</v>
      </c>
      <c r="AD3" s="48" t="s">
        <v>35</v>
      </c>
      <c r="AE3" s="51" t="s">
        <v>36</v>
      </c>
      <c r="AF3" s="66" t="s">
        <v>37</v>
      </c>
      <c r="AG3" s="68" t="s">
        <v>38</v>
      </c>
      <c r="AH3" s="48" t="s">
        <v>39</v>
      </c>
      <c r="AI3" s="48" t="s">
        <v>40</v>
      </c>
      <c r="AJ3" s="48" t="s">
        <v>41</v>
      </c>
      <c r="AK3" s="48" t="s">
        <v>42</v>
      </c>
      <c r="AL3" s="48" t="s">
        <v>43</v>
      </c>
      <c r="AM3" s="48" t="s">
        <v>44</v>
      </c>
      <c r="AN3" s="48" t="s">
        <v>45</v>
      </c>
      <c r="AO3" s="48" t="s">
        <v>46</v>
      </c>
      <c r="AP3" s="48" t="s">
        <v>47</v>
      </c>
      <c r="AQ3" s="48" t="s">
        <v>48</v>
      </c>
      <c r="AR3" s="51" t="s">
        <v>49</v>
      </c>
      <c r="AS3" s="66" t="s">
        <v>50</v>
      </c>
      <c r="AT3" s="72" t="s">
        <v>51</v>
      </c>
      <c r="AU3" s="72" t="s">
        <v>52</v>
      </c>
      <c r="AV3" s="72" t="s">
        <v>53</v>
      </c>
      <c r="AW3" s="72" t="s">
        <v>54</v>
      </c>
      <c r="AX3" s="72" t="s">
        <v>55</v>
      </c>
      <c r="AY3" s="72" t="s">
        <v>56</v>
      </c>
      <c r="AZ3" s="72" t="s">
        <v>57</v>
      </c>
      <c r="BA3" s="72" t="s">
        <v>58</v>
      </c>
      <c r="BB3" s="72" t="s">
        <v>59</v>
      </c>
      <c r="BC3" s="72" t="s">
        <v>60</v>
      </c>
      <c r="BD3" s="72" t="s">
        <v>61</v>
      </c>
      <c r="BE3" s="72" t="s">
        <v>62</v>
      </c>
      <c r="BF3" s="73" t="s">
        <v>63</v>
      </c>
      <c r="BG3" s="68" t="s">
        <v>312</v>
      </c>
      <c r="BH3" s="50" t="s">
        <v>64</v>
      </c>
      <c r="BI3" s="50" t="s">
        <v>65</v>
      </c>
      <c r="BJ3" s="50" t="s">
        <v>66</v>
      </c>
      <c r="BK3" s="50" t="s">
        <v>67</v>
      </c>
      <c r="BL3" s="50" t="s">
        <v>68</v>
      </c>
      <c r="BM3" s="50" t="s">
        <v>69</v>
      </c>
      <c r="BN3" s="68" t="s">
        <v>70</v>
      </c>
      <c r="BO3" s="50" t="s">
        <v>71</v>
      </c>
      <c r="BP3" s="50" t="s">
        <v>72</v>
      </c>
      <c r="BQ3" s="50" t="s">
        <v>73</v>
      </c>
      <c r="BR3" s="50" t="s">
        <v>74</v>
      </c>
      <c r="BS3" s="50" t="s">
        <v>75</v>
      </c>
      <c r="BT3" s="50" t="s">
        <v>76</v>
      </c>
      <c r="BU3" s="50" t="s">
        <v>77</v>
      </c>
      <c r="BV3" s="50" t="s">
        <v>78</v>
      </c>
      <c r="BW3" s="68" t="s">
        <v>79</v>
      </c>
      <c r="BX3" s="69" t="s">
        <v>80</v>
      </c>
      <c r="BY3" s="66" t="s">
        <v>81</v>
      </c>
      <c r="BZ3" s="69" t="s">
        <v>82</v>
      </c>
      <c r="CA3" s="66" t="s">
        <v>83</v>
      </c>
      <c r="CB3" s="68" t="s">
        <v>84</v>
      </c>
      <c r="CC3" s="68" t="s">
        <v>85</v>
      </c>
      <c r="CD3" s="68" t="s">
        <v>86</v>
      </c>
      <c r="CE3" s="69" t="s">
        <v>87</v>
      </c>
      <c r="CF3" s="83" t="s">
        <v>88</v>
      </c>
      <c r="CG3" s="82"/>
      <c r="CH3" s="82"/>
      <c r="CI3" s="82"/>
      <c r="CJ3" s="82"/>
    </row>
    <row r="4" spans="1:88" ht="15.75" customHeight="1" x14ac:dyDescent="0.25">
      <c r="B4" s="54"/>
      <c r="C4" s="79"/>
      <c r="D4" s="49"/>
      <c r="E4" s="49"/>
      <c r="F4" s="49"/>
      <c r="G4" s="49"/>
      <c r="H4" s="52"/>
      <c r="I4" s="67"/>
      <c r="J4" s="49"/>
      <c r="K4" s="49"/>
      <c r="L4" s="49"/>
      <c r="M4" s="49"/>
      <c r="N4" s="49"/>
      <c r="O4" s="49"/>
      <c r="P4" s="49"/>
      <c r="Q4" s="52"/>
      <c r="R4" s="67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2"/>
      <c r="AF4" s="67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2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74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52"/>
      <c r="BY4" s="67"/>
      <c r="BZ4" s="52"/>
      <c r="CA4" s="67"/>
      <c r="CB4" s="49"/>
      <c r="CC4" s="49"/>
      <c r="CD4" s="49"/>
      <c r="CE4" s="52"/>
      <c r="CF4" s="67"/>
      <c r="CG4" s="49"/>
      <c r="CH4" s="49"/>
      <c r="CI4" s="49"/>
      <c r="CJ4" s="49"/>
    </row>
    <row r="5" spans="1:88" ht="15.75" customHeight="1" x14ac:dyDescent="0.25">
      <c r="B5" s="8">
        <v>1</v>
      </c>
      <c r="C5" s="9">
        <v>26</v>
      </c>
      <c r="D5" s="7" t="s">
        <v>89</v>
      </c>
      <c r="E5" s="7" t="s">
        <v>90</v>
      </c>
      <c r="F5" s="7">
        <v>2023</v>
      </c>
      <c r="G5" s="7" t="s">
        <v>208</v>
      </c>
      <c r="H5" s="10" t="s">
        <v>92</v>
      </c>
      <c r="I5" s="7" t="s">
        <v>93</v>
      </c>
      <c r="J5" s="7">
        <v>20</v>
      </c>
      <c r="K5" s="7" t="s">
        <v>94</v>
      </c>
      <c r="L5" s="7" t="s">
        <v>95</v>
      </c>
      <c r="M5" s="11">
        <v>80</v>
      </c>
      <c r="N5" s="11">
        <v>0</v>
      </c>
      <c r="O5" s="12" t="s">
        <v>92</v>
      </c>
      <c r="P5" s="11" t="s">
        <v>96</v>
      </c>
      <c r="Q5" s="13" t="s">
        <v>92</v>
      </c>
      <c r="R5" s="70"/>
      <c r="S5" s="289">
        <f>IF('Données brutes'!S5="Jamais",0,IF('Données brutes'!S5="Rarement",1,IF('Données brutes'!S5="Parfois",2,IF('Données brutes'!S5="Souvent",3,IF('Données brutes'!S5="Presque toujours",4,"")))))</f>
        <v>2</v>
      </c>
      <c r="T5" s="289">
        <f>IF('Données brutes'!T5="Jamais",0,IF('Données brutes'!T5="Rarement",1,IF('Données brutes'!T5="Parfois",2,IF('Données brutes'!T5="Souvent",3,IF('Données brutes'!T5="Presque toujours",4,"")))))</f>
        <v>3</v>
      </c>
      <c r="U5" s="289">
        <f>IF('Données brutes'!U5="Jamais",0,IF('Données brutes'!U5="Rarement",1,IF('Données brutes'!U5="Parfois",2,IF('Données brutes'!U5="Souvent",3,IF('Données brutes'!U5="Presque toujours",4,"")))))</f>
        <v>2</v>
      </c>
      <c r="V5" s="289">
        <f>IF('Données brutes'!V5="Jamais",0,IF('Données brutes'!V5="Rarement",1,IF('Données brutes'!V5="Parfois",2,IF('Données brutes'!V5="Souvent",3,IF('Données brutes'!V5="Presque toujours",4,"")))))</f>
        <v>2</v>
      </c>
      <c r="W5" s="289">
        <f>IF('Données brutes'!W5="Jamais",0,IF('Données brutes'!W5="Rarement",1,IF('Données brutes'!W5="Parfois",2,IF('Données brutes'!W5="Souvent",3,IF('Données brutes'!W5="Presque toujours",4,"")))))</f>
        <v>3</v>
      </c>
      <c r="X5" s="289">
        <f>IF('Données brutes'!X5="Jamais",0,IF('Données brutes'!X5="Rarement",1,IF('Données brutes'!X5="Parfois",2,IF('Données brutes'!X5="Souvent",3,IF('Données brutes'!X5="Presque toujours",4,"")))))</f>
        <v>3</v>
      </c>
      <c r="Y5" s="289">
        <f>IF('Données brutes'!Y5="Jamais",0,IF('Données brutes'!Y5="Rarement",1,IF('Données brutes'!Y5="Parfois",2,IF('Données brutes'!Y5="Souvent",3,IF('Données brutes'!Y5="Presque toujours",4,"")))))</f>
        <v>2</v>
      </c>
      <c r="Z5" s="289">
        <f>IF('Données brutes'!Z5="Jamais",0,IF('Données brutes'!Z5="Rarement",1,IF('Données brutes'!Z5="Parfois",2,IF('Données brutes'!Z5="Souvent",3,IF('Données brutes'!Z5="Presque toujours",4,"")))))</f>
        <v>2</v>
      </c>
      <c r="AA5" s="289">
        <f>IF('Données brutes'!AA5="Jamais",0,IF('Données brutes'!AA5="Rarement",1,IF('Données brutes'!AA5="Parfois",2,IF('Données brutes'!AA5="Souvent",3,IF('Données brutes'!AA5="Presque toujours",4,"")))))</f>
        <v>3</v>
      </c>
      <c r="AB5" s="289">
        <f>IF('Données brutes'!AB5="Jamais",0,IF('Données brutes'!AB5="Rarement",1,IF('Données brutes'!AB5="Parfois",2,IF('Données brutes'!AB5="Souvent",3,IF('Données brutes'!AB5="Presque toujours",4,"")))))</f>
        <v>3</v>
      </c>
      <c r="AC5" s="289">
        <f>IF('Données brutes'!AC5="Jamais",0,IF('Données brutes'!AC5="Rarement",1,IF('Données brutes'!AC5="Parfois",2,IF('Données brutes'!AC5="Souvent",3,IF('Données brutes'!AC5="Presque toujours",4,"")))))</f>
        <v>1</v>
      </c>
      <c r="AD5" s="289">
        <f>IF('Données brutes'!AD5="Jamais",0,IF('Données brutes'!AD5="Rarement",1,IF('Données brutes'!AD5="Parfois",2,IF('Données brutes'!AD5="Souvent",3,IF('Données brutes'!AD5="Presque toujours",4,"")))))</f>
        <v>2</v>
      </c>
      <c r="AE5" s="289">
        <f>IF('Données brutes'!AE5="Jamais",0,IF('Données brutes'!AE5="Rarement",1,IF('Données brutes'!AE5="Parfois",2,IF('Données brutes'!AE5="Souvent",3,IF('Données brutes'!AE5="Presque toujours",4,"")))))</f>
        <v>3</v>
      </c>
      <c r="AF5" s="11" t="s">
        <v>100</v>
      </c>
      <c r="AG5" s="16"/>
      <c r="AH5" s="310">
        <f>IF('Données brutes'!AH5="Très difficile",-2,IF('Données brutes'!AH5="Difficile",-1,IF('Données brutes'!AH5="Ni facile, ni difficile",0,IF('Données brutes'!AH5="Facile",1,IF('Données brutes'!AH5="Très facile",2,"")))))</f>
        <v>0</v>
      </c>
      <c r="AI5" s="310">
        <f>IF('Données brutes'!AI5="Très difficile",-2,IF('Données brutes'!AI5="Difficile",-1,IF('Données brutes'!AI5="Ni facile, ni difficile",0,IF('Données brutes'!AI5="Facile",1,IF('Données brutes'!AI5="Très facile",2,"")))))</f>
        <v>-2</v>
      </c>
      <c r="AJ5" s="310">
        <f>IF('Données brutes'!AJ5="Très difficile",-2,IF('Données brutes'!AJ5="Difficile",-1,IF('Données brutes'!AJ5="Ni facile, ni difficile",0,IF('Données brutes'!AJ5="Facile",1,IF('Données brutes'!AJ5="Très facile",2,"")))))</f>
        <v>-1</v>
      </c>
      <c r="AK5" s="310">
        <f>IF('Données brutes'!AK5="Très difficile",-2,IF('Données brutes'!AK5="Difficile",-1,IF('Données brutes'!AK5="Ni facile, ni difficile",0,IF('Données brutes'!AK5="Facile",1,IF('Données brutes'!AK5="Très facile",2,"")))))</f>
        <v>1</v>
      </c>
      <c r="AL5" s="310">
        <f>IF('Données brutes'!AL5="Très difficile",-2,IF('Données brutes'!AL5="Difficile",-1,IF('Données brutes'!AL5="Ni facile, ni difficile",0,IF('Données brutes'!AL5="Facile",1,IF('Données brutes'!AL5="Très facile",2,"")))))</f>
        <v>2</v>
      </c>
      <c r="AM5" s="310">
        <f>IF('Données brutes'!AM5="Très difficile",-2,IF('Données brutes'!AM5="Difficile",-1,IF('Données brutes'!AM5="Ni facile, ni difficile",0,IF('Données brutes'!AM5="Facile",1,IF('Données brutes'!AM5="Très facile",2,"")))))</f>
        <v>2</v>
      </c>
      <c r="AN5" s="310">
        <f>IF('Données brutes'!AN5="Très difficile",-2,IF('Données brutes'!AN5="Difficile",-1,IF('Données brutes'!AN5="Ni facile, ni difficile",0,IF('Données brutes'!AN5="Facile",1,IF('Données brutes'!AN5="Très facile",2,"")))))</f>
        <v>2</v>
      </c>
      <c r="AO5" s="310">
        <f>IF('Données brutes'!AO5="Très difficile",-2,IF('Données brutes'!AO5="Difficile",-1,IF('Données brutes'!AO5="Ni facile, ni difficile",0,IF('Données brutes'!AO5="Facile",1,IF('Données brutes'!AO5="Très facile",2,"")))))</f>
        <v>1</v>
      </c>
      <c r="AP5" s="310">
        <f>IF('Données brutes'!AP5="Très difficile",-2,IF('Données brutes'!AP5="Difficile",-1,IF('Données brutes'!AP5="Ni facile, ni difficile",0,IF('Données brutes'!AP5="Facile",1,IF('Données brutes'!AP5="Très facile",2,"")))))</f>
        <v>1</v>
      </c>
      <c r="AQ5" s="310">
        <f>IF('Données brutes'!AQ5="Très difficile",-2,IF('Données brutes'!AQ5="Difficile",-1,IF('Données brutes'!AQ5="Ni facile, ni difficile",0,IF('Données brutes'!AQ5="Facile",1,IF('Données brutes'!AQ5="Très facile",2,"")))))</f>
        <v>1</v>
      </c>
      <c r="AR5" s="310">
        <f>IF('Données brutes'!AR5="Très difficile",-2,IF('Données brutes'!AR5="Difficile",-1,IF('Données brutes'!AR5="Ni facile, ni difficile",0,IF('Données brutes'!AR5="Facile",1,IF('Données brutes'!AR5="Très facile",2,"")))))</f>
        <v>-2</v>
      </c>
      <c r="AS5" s="53"/>
      <c r="AT5" s="289">
        <f>IF('Données brutes'!AT5="Jamais",0,IF('Données brutes'!AT5="Rarement",1,IF('Données brutes'!AT5="Parfois",2,IF('Données brutes'!AT5="Souvent",3,IF('Données brutes'!AT5="Presque toujours",4,"")))))</f>
        <v>2</v>
      </c>
      <c r="AU5" s="289">
        <f>IF('Données brutes'!AU5="Jamais",0,IF('Données brutes'!AU5="Rarement",1,IF('Données brutes'!AU5="Parfois",2,IF('Données brutes'!AU5="Souvent",3,IF('Données brutes'!AU5="Presque toujours",4,"")))))</f>
        <v>3</v>
      </c>
      <c r="AV5" s="289">
        <f>IF('Données brutes'!AV5="Jamais",0,IF('Données brutes'!AV5="Rarement",1,IF('Données brutes'!AV5="Parfois",2,IF('Données brutes'!AV5="Souvent",3,IF('Données brutes'!AV5="Presque toujours",4,"")))))</f>
        <v>1</v>
      </c>
      <c r="AW5" s="289">
        <f>IF('Données brutes'!AW5="Jamais",0,IF('Données brutes'!AW5="Rarement",1,IF('Données brutes'!AW5="Parfois",2,IF('Données brutes'!AW5="Souvent",3,IF('Données brutes'!AW5="Presque toujours",4,"")))))</f>
        <v>3</v>
      </c>
      <c r="AX5" s="289">
        <f>IF('Données brutes'!AX5="Jamais",0,IF('Données brutes'!AX5="Rarement",1,IF('Données brutes'!AX5="Parfois",2,IF('Données brutes'!AX5="Souvent",3,IF('Données brutes'!AX5="Presque toujours",4,"")))))</f>
        <v>3</v>
      </c>
      <c r="AY5" s="289">
        <f>IF('Données brutes'!AY5="Jamais",0,IF('Données brutes'!AY5="Rarement",1,IF('Données brutes'!AY5="Parfois",2,IF('Données brutes'!AY5="Souvent",3,IF('Données brutes'!AY5="Presque toujours",4,"")))))</f>
        <v>0</v>
      </c>
      <c r="AZ5" s="289">
        <f>IF('Données brutes'!AZ5="Jamais",0,IF('Données brutes'!AZ5="Rarement",1,IF('Données brutes'!AZ5="Parfois",2,IF('Données brutes'!AZ5="Souvent",3,IF('Données brutes'!AZ5="Presque toujours",4,"")))))</f>
        <v>0</v>
      </c>
      <c r="BA5" s="289">
        <f>IF('Données brutes'!BA5="Jamais",0,IF('Données brutes'!BA5="Rarement",1,IF('Données brutes'!BA5="Parfois",2,IF('Données brutes'!BA5="Souvent",3,IF('Données brutes'!BA5="Presque toujours",4,"")))))</f>
        <v>1</v>
      </c>
      <c r="BB5" s="289">
        <f>IF('Données brutes'!BB5="Jamais",0,IF('Données brutes'!BB5="Rarement",1,IF('Données brutes'!BB5="Parfois",2,IF('Données brutes'!BB5="Souvent",3,IF('Données brutes'!BB5="Presque toujours",4,"")))))</f>
        <v>1</v>
      </c>
      <c r="BC5" s="289">
        <f>IF('Données brutes'!BC5="Jamais",0,IF('Données brutes'!BC5="Rarement",1,IF('Données brutes'!BC5="Parfois",2,IF('Données brutes'!BC5="Souvent",3,IF('Données brutes'!BC5="Presque toujours",4,"")))))</f>
        <v>2</v>
      </c>
      <c r="BD5" s="289">
        <f>IF('Données brutes'!BD5="Jamais",0,IF('Données brutes'!BD5="Rarement",1,IF('Données brutes'!BD5="Parfois",2,IF('Données brutes'!BD5="Souvent",3,IF('Données brutes'!BD5="Presque toujours",4,"")))))</f>
        <v>1</v>
      </c>
      <c r="BE5" s="289">
        <f>IF('Données brutes'!BE5="Jamais",0,IF('Données brutes'!BE5="Rarement",1,IF('Données brutes'!BE5="Parfois",2,IF('Données brutes'!BE5="Souvent",3,IF('Données brutes'!BE5="Presque toujours",4,"")))))</f>
        <v>4</v>
      </c>
      <c r="BF5" s="289">
        <f>IF('Données brutes'!BF5="Jamais",0,IF('Données brutes'!BF5="Rarement",1,IF('Données brutes'!BF5="Parfois",2,IF('Données brutes'!BF5="Souvent",3,IF('Données brutes'!BF5="Presque toujours",4,"")))))</f>
        <v>1</v>
      </c>
      <c r="BG5" s="71"/>
      <c r="BH5" s="306">
        <f>IF('Données brutes'!BH5="Pas du tout à l'aise",0,IF('Données brutes'!BH5="Plutôt pas à l'aise",1,IF('Données brutes'!BH5="Plutôt à l'aise",2,IF('Données brutes'!BH5="Tout à fait à l'aise",3,""))))</f>
        <v>2</v>
      </c>
      <c r="BI5" s="306">
        <f>IF('Données brutes'!BI5="Pas du tout à l'aise",0,IF('Données brutes'!BI5="Plutôt pas à l'aise",1,IF('Données brutes'!BI5="Plutôt à l'aise",2,IF('Données brutes'!BI5="Tout à fait à l'aise",3,""))))</f>
        <v>0</v>
      </c>
      <c r="BJ5" s="306">
        <f>IF('Données brutes'!BJ5="Pas du tout à l'aise",0,IF('Données brutes'!BJ5="Plutôt pas à l'aise",1,IF('Données brutes'!BJ5="Plutôt à l'aise",2,IF('Données brutes'!BJ5="Tout à fait à l'aise",3,""))))</f>
        <v>1</v>
      </c>
      <c r="BK5" s="306">
        <f>IF('Données brutes'!BK5="Pas du tout à l'aise",0,IF('Données brutes'!BK5="Plutôt pas à l'aise",1,IF('Données brutes'!BK5="Plutôt à l'aise",2,IF('Données brutes'!BK5="Tout à fait à l'aise",3,""))))</f>
        <v>2</v>
      </c>
      <c r="BL5" s="306">
        <f>IF('Données brutes'!BL5="Pas du tout à l'aise",0,IF('Données brutes'!BL5="Plutôt pas à l'aise",1,IF('Données brutes'!BL5="Plutôt à l'aise",2,IF('Données brutes'!BL5="Tout à fait à l'aise",3,""))))</f>
        <v>2</v>
      </c>
      <c r="BM5" s="306">
        <f>IF('Données brutes'!BM5="Pas du tout à l'aise",0,IF('Données brutes'!BM5="Plutôt pas à l'aise",1,IF('Données brutes'!BM5="Plutôt à l'aise",2,IF('Données brutes'!BM5="Tout à fait à l'aise",3,""))))</f>
        <v>3</v>
      </c>
      <c r="BN5" s="71"/>
      <c r="BO5" s="255">
        <f>IF('Données brutes'!BO5="pas du tout acquis",0,IF('Données brutes'!BO5="plutôt pas acquis",1,IF('Données brutes'!BO5="plutôt acquis",2,IF('Données brutes'!BO5="acquis",3,""))))</f>
        <v>0</v>
      </c>
      <c r="BP5" s="255">
        <f>IF('Données brutes'!BP5="pas du tout acquis",0,IF('Données brutes'!BP5="plutôt pas acquis",1,IF('Données brutes'!BP5="plutôt acquis",2,IF('Données brutes'!BP5="acquis",3,""))))</f>
        <v>2</v>
      </c>
      <c r="BQ5" s="255">
        <f>IF('Données brutes'!BQ5="pas du tout acquis",0,IF('Données brutes'!BQ5="plutôt pas acquis",1,IF('Données brutes'!BQ5="plutôt acquis",2,IF('Données brutes'!BQ5="acquis",3,""))))</f>
        <v>2</v>
      </c>
      <c r="BR5" s="255">
        <f>IF('Données brutes'!BR5="pas du tout acquis",0,IF('Données brutes'!BR5="plutôt pas acquis",1,IF('Données brutes'!BR5="plutôt acquis",2,IF('Données brutes'!BR5="acquis",3,""))))</f>
        <v>2</v>
      </c>
      <c r="BS5" s="255">
        <f>IF('Données brutes'!BS5="pas du tout acquis",0,IF('Données brutes'!BS5="plutôt pas acquis",1,IF('Données brutes'!BS5="plutôt acquis",2,IF('Données brutes'!BS5="acquis",3,""))))</f>
        <v>2</v>
      </c>
      <c r="BT5" s="255">
        <f>IF('Données brutes'!BT5="pas du tout acquis",0,IF('Données brutes'!BT5="plutôt pas acquis",1,IF('Données brutes'!BT5="plutôt acquis",2,IF('Données brutes'!BT5="acquis",3,""))))</f>
        <v>2</v>
      </c>
      <c r="BU5" s="255">
        <f>IF('Données brutes'!BU5="pas du tout acquis",0,IF('Données brutes'!BU5="plutôt pas acquis",1,IF('Données brutes'!BU5="plutôt acquis",2,IF('Données brutes'!BU5="acquis",3,""))))</f>
        <v>2</v>
      </c>
      <c r="BV5" s="255">
        <f>IF('Données brutes'!BV5="pas du tout acquis",0,IF('Données brutes'!BV5="plutôt pas acquis",1,IF('Données brutes'!BV5="plutôt acquis",2,IF('Données brutes'!BV5="acquis",3,""))))</f>
        <v>2</v>
      </c>
      <c r="BW5" s="256">
        <f>IF('Données brutes'!BW5="Pas du tout outillée",0,IF('Données brutes'!BW5="Plutôt pas outillée",1,IF('Données brutes'!BW5="Plutôt outillée",2,IF('Données brutes'!BW5="Tout à fait outillée",3,""))))</f>
        <v>2</v>
      </c>
      <c r="BX5" s="17" t="s">
        <v>99</v>
      </c>
      <c r="BY5" s="253">
        <f>IF('Données brutes'!BY5="Plutôt non",-2,IF('Données brutes'!BY5="Non",-1,IF('Données brutes'!BY5="Neutre",0,IF('Données brutes'!BY5="Plutôt oui",1,IF('Données brutes'!BY5="Oui",2,"")))))</f>
        <v>1</v>
      </c>
      <c r="BZ5" s="17" t="s">
        <v>115</v>
      </c>
      <c r="CA5" s="253">
        <f>IF('Données brutes'!CA5="Plutôt non",-2,IF('Données brutes'!CA5="Non",-1,IF('Données brutes'!CA5="Neutre",0,IF('Données brutes'!CA5="Plutôt oui",1,IF('Données brutes'!CA5="Oui",2,"")))))</f>
        <v>2</v>
      </c>
      <c r="CB5" s="11">
        <v>2</v>
      </c>
      <c r="CC5" s="253">
        <f>IF('Données brutes'!CC5="Plutôt non",-2,IF('Données brutes'!CC5="Non",-1,IF('Données brutes'!CC5="Neutre",0,IF('Données brutes'!CC5="Plutôt oui",1,IF('Données brutes'!CC5="Oui",2,"")))))</f>
        <v>2</v>
      </c>
      <c r="CD5" s="253">
        <f>IF('Données brutes'!CD5="Plutôt non",-2,IF('Données brutes'!CD5="Non",-1,IF('Données brutes'!CD5="Neutre",0,IF('Données brutes'!CD5="Plutôt oui",1,IF('Données brutes'!CD5="Oui",2,"")))))</f>
        <v>2</v>
      </c>
      <c r="CE5" s="253">
        <f>IF('Données brutes'!CE5="Plutôt non",-2,IF('Données brutes'!CE5="Non",-1,IF('Données brutes'!CE5="Neutre",0,IF('Données brutes'!CE5="Plutôt oui",1,IF('Données brutes'!CE5="Oui",2,"")))))</f>
        <v>-1</v>
      </c>
      <c r="CF5" s="7" t="s">
        <v>92</v>
      </c>
    </row>
    <row r="6" spans="1:88" ht="15.75" customHeight="1" x14ac:dyDescent="0.25">
      <c r="B6" s="8">
        <v>2</v>
      </c>
      <c r="C6" s="9">
        <v>26</v>
      </c>
      <c r="D6" s="7" t="s">
        <v>89</v>
      </c>
      <c r="E6" s="7" t="s">
        <v>90</v>
      </c>
      <c r="F6" s="7">
        <v>2022</v>
      </c>
      <c r="G6" s="7" t="s">
        <v>208</v>
      </c>
      <c r="H6" s="10" t="s">
        <v>92</v>
      </c>
      <c r="I6" s="7" t="s">
        <v>93</v>
      </c>
      <c r="J6" s="7">
        <v>13</v>
      </c>
      <c r="K6" s="7" t="s">
        <v>116</v>
      </c>
      <c r="L6" s="7" t="s">
        <v>117</v>
      </c>
      <c r="M6" s="11">
        <v>50</v>
      </c>
      <c r="N6" s="11">
        <v>4</v>
      </c>
      <c r="O6" s="12" t="s">
        <v>93</v>
      </c>
      <c r="P6" s="11" t="s">
        <v>118</v>
      </c>
      <c r="Q6" s="19" t="s">
        <v>92</v>
      </c>
      <c r="R6" s="54"/>
      <c r="S6" s="289">
        <f>IF('Données brutes'!S6="Jamais",0,IF('Données brutes'!S6="Rarement",1,IF('Données brutes'!S6="Parfois",2,IF('Données brutes'!S6="Souvent",3,IF('Données brutes'!S6="Presque toujours",4,"")))))</f>
        <v>3</v>
      </c>
      <c r="T6" s="289">
        <f>IF('Données brutes'!T6="Jamais",0,IF('Données brutes'!T6="Rarement",1,IF('Données brutes'!T6="Parfois",2,IF('Données brutes'!T6="Souvent",3,IF('Données brutes'!T6="Presque toujours",4,"")))))</f>
        <v>2</v>
      </c>
      <c r="U6" s="289">
        <f>IF('Données brutes'!U6="Jamais",0,IF('Données brutes'!U6="Rarement",1,IF('Données brutes'!U6="Parfois",2,IF('Données brutes'!U6="Souvent",3,IF('Données brutes'!U6="Presque toujours",4,"")))))</f>
        <v>3</v>
      </c>
      <c r="V6" s="289">
        <f>IF('Données brutes'!V6="Jamais",0,IF('Données brutes'!V6="Rarement",1,IF('Données brutes'!V6="Parfois",2,IF('Données brutes'!V6="Souvent",3,IF('Données brutes'!V6="Presque toujours",4,"")))))</f>
        <v>2</v>
      </c>
      <c r="W6" s="289">
        <f>IF('Données brutes'!W6="Jamais",0,IF('Données brutes'!W6="Rarement",1,IF('Données brutes'!W6="Parfois",2,IF('Données brutes'!W6="Souvent",3,IF('Données brutes'!W6="Presque toujours",4,"")))))</f>
        <v>3</v>
      </c>
      <c r="X6" s="289">
        <f>IF('Données brutes'!X6="Jamais",0,IF('Données brutes'!X6="Rarement",1,IF('Données brutes'!X6="Parfois",2,IF('Données brutes'!X6="Souvent",3,IF('Données brutes'!X6="Presque toujours",4,"")))))</f>
        <v>2</v>
      </c>
      <c r="Y6" s="289">
        <f>IF('Données brutes'!Y6="Jamais",0,IF('Données brutes'!Y6="Rarement",1,IF('Données brutes'!Y6="Parfois",2,IF('Données brutes'!Y6="Souvent",3,IF('Données brutes'!Y6="Presque toujours",4,"")))))</f>
        <v>3</v>
      </c>
      <c r="Z6" s="289">
        <f>IF('Données brutes'!Z6="Jamais",0,IF('Données brutes'!Z6="Rarement",1,IF('Données brutes'!Z6="Parfois",2,IF('Données brutes'!Z6="Souvent",3,IF('Données brutes'!Z6="Presque toujours",4,"")))))</f>
        <v>2</v>
      </c>
      <c r="AA6" s="289">
        <f>IF('Données brutes'!AA6="Jamais",0,IF('Données brutes'!AA6="Rarement",1,IF('Données brutes'!AA6="Parfois",2,IF('Données brutes'!AA6="Souvent",3,IF('Données brutes'!AA6="Presque toujours",4,"")))))</f>
        <v>3</v>
      </c>
      <c r="AB6" s="289">
        <f>IF('Données brutes'!AB6="Jamais",0,IF('Données brutes'!AB6="Rarement",1,IF('Données brutes'!AB6="Parfois",2,IF('Données brutes'!AB6="Souvent",3,IF('Données brutes'!AB6="Presque toujours",4,"")))))</f>
        <v>4</v>
      </c>
      <c r="AC6" s="289">
        <f>IF('Données brutes'!AC6="Jamais",0,IF('Données brutes'!AC6="Rarement",1,IF('Données brutes'!AC6="Parfois",2,IF('Données brutes'!AC6="Souvent",3,IF('Données brutes'!AC6="Presque toujours",4,"")))))</f>
        <v>4</v>
      </c>
      <c r="AD6" s="289">
        <f>IF('Données brutes'!AD6="Jamais",0,IF('Données brutes'!AD6="Rarement",1,IF('Données brutes'!AD6="Parfois",2,IF('Données brutes'!AD6="Souvent",3,IF('Données brutes'!AD6="Presque toujours",4,"")))))</f>
        <v>1</v>
      </c>
      <c r="AE6" s="289">
        <f>IF('Données brutes'!AE6="Jamais",0,IF('Données brutes'!AE6="Rarement",1,IF('Données brutes'!AE6="Parfois",2,IF('Données brutes'!AE6="Souvent",3,IF('Données brutes'!AE6="Presque toujours",4,"")))))</f>
        <v>4</v>
      </c>
      <c r="AF6" s="11" t="s">
        <v>93</v>
      </c>
      <c r="AG6" s="16"/>
      <c r="AH6" s="310" t="str">
        <f>IF('Données brutes'!AH6="Très difficile",-2,IF('Données brutes'!AH6="Difficile",-1,IF('Données brutes'!AH6="Ni facile, ni difficile",0,IF('Données brutes'!AH6="Facile",1,IF('Données brutes'!AH6="Très facile",2,"")))))</f>
        <v/>
      </c>
      <c r="AI6" s="310">
        <f>IF('Données brutes'!AI6="Très difficile",-2,IF('Données brutes'!AI6="Difficile",-1,IF('Données brutes'!AI6="Ni facile, ni difficile",0,IF('Données brutes'!AI6="Facile",1,IF('Données brutes'!AI6="Très facile",2,"")))))</f>
        <v>-2</v>
      </c>
      <c r="AJ6" s="310">
        <f>IF('Données brutes'!AJ6="Très difficile",-2,IF('Données brutes'!AJ6="Difficile",-1,IF('Données brutes'!AJ6="Ni facile, ni difficile",0,IF('Données brutes'!AJ6="Facile",1,IF('Données brutes'!AJ6="Très facile",2,"")))))</f>
        <v>-1</v>
      </c>
      <c r="AK6" s="310">
        <f>IF('Données brutes'!AK6="Très difficile",-2,IF('Données brutes'!AK6="Difficile",-1,IF('Données brutes'!AK6="Ni facile, ni difficile",0,IF('Données brutes'!AK6="Facile",1,IF('Données brutes'!AK6="Très facile",2,"")))))</f>
        <v>0</v>
      </c>
      <c r="AL6" s="310">
        <f>IF('Données brutes'!AL6="Très difficile",-2,IF('Données brutes'!AL6="Difficile",-1,IF('Données brutes'!AL6="Ni facile, ni difficile",0,IF('Données brutes'!AL6="Facile",1,IF('Données brutes'!AL6="Très facile",2,"")))))</f>
        <v>1</v>
      </c>
      <c r="AM6" s="310">
        <f>IF('Données brutes'!AM6="Très difficile",-2,IF('Données brutes'!AM6="Difficile",-1,IF('Données brutes'!AM6="Ni facile, ni difficile",0,IF('Données brutes'!AM6="Facile",1,IF('Données brutes'!AM6="Très facile",2,"")))))</f>
        <v>-1</v>
      </c>
      <c r="AN6" s="310">
        <f>IF('Données brutes'!AN6="Très difficile",-2,IF('Données brutes'!AN6="Difficile",-1,IF('Données brutes'!AN6="Ni facile, ni difficile",0,IF('Données brutes'!AN6="Facile",1,IF('Données brutes'!AN6="Très facile",2,"")))))</f>
        <v>-1</v>
      </c>
      <c r="AO6" s="310" t="str">
        <f>IF('Données brutes'!AO6="Très difficile",-2,IF('Données brutes'!AO6="Difficile",-1,IF('Données brutes'!AO6="Ni facile, ni difficile",0,IF('Données brutes'!AO6="Facile",1,IF('Données brutes'!AO6="Très facile",2,"")))))</f>
        <v/>
      </c>
      <c r="AP6" s="310">
        <f>IF('Données brutes'!AP6="Très difficile",-2,IF('Données brutes'!AP6="Difficile",-1,IF('Données brutes'!AP6="Ni facile, ni difficile",0,IF('Données brutes'!AP6="Facile",1,IF('Données brutes'!AP6="Très facile",2,"")))))</f>
        <v>1</v>
      </c>
      <c r="AQ6" s="310">
        <f>IF('Données brutes'!AQ6="Très difficile",-2,IF('Données brutes'!AQ6="Difficile",-1,IF('Données brutes'!AQ6="Ni facile, ni difficile",0,IF('Données brutes'!AQ6="Facile",1,IF('Données brutes'!AQ6="Très facile",2,"")))))</f>
        <v>1</v>
      </c>
      <c r="AR6" s="310">
        <f>IF('Données brutes'!AR6="Très difficile",-2,IF('Données brutes'!AR6="Difficile",-1,IF('Données brutes'!AR6="Ni facile, ni difficile",0,IF('Données brutes'!AR6="Facile",1,IF('Données brutes'!AR6="Très facile",2,"")))))</f>
        <v>0</v>
      </c>
      <c r="AS6" s="54"/>
      <c r="AT6" s="289">
        <f>IF('Données brutes'!AT6="Jamais",0,IF('Données brutes'!AT6="Rarement",1,IF('Données brutes'!AT6="Parfois",2,IF('Données brutes'!AT6="Souvent",3,IF('Données brutes'!AT6="Presque toujours",4,"")))))</f>
        <v>3</v>
      </c>
      <c r="AU6" s="289">
        <f>IF('Données brutes'!AU6="Jamais",0,IF('Données brutes'!AU6="Rarement",1,IF('Données brutes'!AU6="Parfois",2,IF('Données brutes'!AU6="Souvent",3,IF('Données brutes'!AU6="Presque toujours",4,"")))))</f>
        <v>2</v>
      </c>
      <c r="AV6" s="289">
        <f>IF('Données brutes'!AV6="Jamais",0,IF('Données brutes'!AV6="Rarement",1,IF('Données brutes'!AV6="Parfois",2,IF('Données brutes'!AV6="Souvent",3,IF('Données brutes'!AV6="Presque toujours",4,"")))))</f>
        <v>3</v>
      </c>
      <c r="AW6" s="289">
        <f>IF('Données brutes'!AW6="Jamais",0,IF('Données brutes'!AW6="Rarement",1,IF('Données brutes'!AW6="Parfois",2,IF('Données brutes'!AW6="Souvent",3,IF('Données brutes'!AW6="Presque toujours",4,"")))))</f>
        <v>3</v>
      </c>
      <c r="AX6" s="289">
        <f>IF('Données brutes'!AX6="Jamais",0,IF('Données brutes'!AX6="Rarement",1,IF('Données brutes'!AX6="Parfois",2,IF('Données brutes'!AX6="Souvent",3,IF('Données brutes'!AX6="Presque toujours",4,"")))))</f>
        <v>3</v>
      </c>
      <c r="AY6" s="289">
        <f>IF('Données brutes'!AY6="Jamais",0,IF('Données brutes'!AY6="Rarement",1,IF('Données brutes'!AY6="Parfois",2,IF('Données brutes'!AY6="Souvent",3,IF('Données brutes'!AY6="Presque toujours",4,"")))))</f>
        <v>2</v>
      </c>
      <c r="AZ6" s="289">
        <f>IF('Données brutes'!AZ6="Jamais",0,IF('Données brutes'!AZ6="Rarement",1,IF('Données brutes'!AZ6="Parfois",2,IF('Données brutes'!AZ6="Souvent",3,IF('Données brutes'!AZ6="Presque toujours",4,"")))))</f>
        <v>0</v>
      </c>
      <c r="BA6" s="289">
        <f>IF('Données brutes'!BA6="Jamais",0,IF('Données brutes'!BA6="Rarement",1,IF('Données brutes'!BA6="Parfois",2,IF('Données brutes'!BA6="Souvent",3,IF('Données brutes'!BA6="Presque toujours",4,"")))))</f>
        <v>2</v>
      </c>
      <c r="BB6" s="289">
        <f>IF('Données brutes'!BB6="Jamais",0,IF('Données brutes'!BB6="Rarement",1,IF('Données brutes'!BB6="Parfois",2,IF('Données brutes'!BB6="Souvent",3,IF('Données brutes'!BB6="Presque toujours",4,"")))))</f>
        <v>3</v>
      </c>
      <c r="BC6" s="289">
        <f>IF('Données brutes'!BC6="Jamais",0,IF('Données brutes'!BC6="Rarement",1,IF('Données brutes'!BC6="Parfois",2,IF('Données brutes'!BC6="Souvent",3,IF('Données brutes'!BC6="Presque toujours",4,"")))))</f>
        <v>0</v>
      </c>
      <c r="BD6" s="289">
        <f>IF('Données brutes'!BD6="Jamais",0,IF('Données brutes'!BD6="Rarement",1,IF('Données brutes'!BD6="Parfois",2,IF('Données brutes'!BD6="Souvent",3,IF('Données brutes'!BD6="Presque toujours",4,"")))))</f>
        <v>2</v>
      </c>
      <c r="BE6" s="289">
        <f>IF('Données brutes'!BE6="Jamais",0,IF('Données brutes'!BE6="Rarement",1,IF('Données brutes'!BE6="Parfois",2,IF('Données brutes'!BE6="Souvent",3,IF('Données brutes'!BE6="Presque toujours",4,"")))))</f>
        <v>3</v>
      </c>
      <c r="BF6" s="289">
        <f>IF('Données brutes'!BF6="Jamais",0,IF('Données brutes'!BF6="Rarement",1,IF('Données brutes'!BF6="Parfois",2,IF('Données brutes'!BF6="Souvent",3,IF('Données brutes'!BF6="Presque toujours",4,"")))))</f>
        <v>3</v>
      </c>
      <c r="BG6" s="54"/>
      <c r="BH6" s="306">
        <f>IF('Données brutes'!BH6="Pas du tout à l'aise",0,IF('Données brutes'!BH6="Plutôt pas à l'aise",1,IF('Données brutes'!BH6="Plutôt à l'aise",2,IF('Données brutes'!BH6="Tout à fait à l'aise",3,""))))</f>
        <v>1</v>
      </c>
      <c r="BI6" s="306">
        <f>IF('Données brutes'!BI6="Pas du tout à l'aise",0,IF('Données brutes'!BI6="Plutôt pas à l'aise",1,IF('Données brutes'!BI6="Plutôt à l'aise",2,IF('Données brutes'!BI6="Tout à fait à l'aise",3,""))))</f>
        <v>1</v>
      </c>
      <c r="BJ6" s="306">
        <f>IF('Données brutes'!BJ6="Pas du tout à l'aise",0,IF('Données brutes'!BJ6="Plutôt pas à l'aise",1,IF('Données brutes'!BJ6="Plutôt à l'aise",2,IF('Données brutes'!BJ6="Tout à fait à l'aise",3,""))))</f>
        <v>1</v>
      </c>
      <c r="BK6" s="306" t="str">
        <f>IF('Données brutes'!BK6="Pas du tout à l'aise",0,IF('Données brutes'!BK6="Plutôt pas à l'aise",1,IF('Données brutes'!BK6="Plutôt à l'aise",2,IF('Données brutes'!BK6="Tout à fait à l'aise",3,""))))</f>
        <v/>
      </c>
      <c r="BL6" s="306">
        <f>IF('Données brutes'!BL6="Pas du tout à l'aise",0,IF('Données brutes'!BL6="Plutôt pas à l'aise",1,IF('Données brutes'!BL6="Plutôt à l'aise",2,IF('Données brutes'!BL6="Tout à fait à l'aise",3,""))))</f>
        <v>1</v>
      </c>
      <c r="BM6" s="306">
        <f>IF('Données brutes'!BM6="Pas du tout à l'aise",0,IF('Données brutes'!BM6="Plutôt pas à l'aise",1,IF('Données brutes'!BM6="Plutôt à l'aise",2,IF('Données brutes'!BM6="Tout à fait à l'aise",3,""))))</f>
        <v>1</v>
      </c>
      <c r="BN6" s="54"/>
      <c r="BO6" s="255">
        <f>IF('Données brutes'!BO6="pas du tout acquis",0,IF('Données brutes'!BO6="plutôt pas acquis",1,IF('Données brutes'!BO6="plutôt acquis",2,IF('Données brutes'!BO6="acquis",3,""))))</f>
        <v>2</v>
      </c>
      <c r="BP6" s="255">
        <f>IF('Données brutes'!BP6="pas du tout acquis",0,IF('Données brutes'!BP6="plutôt pas acquis",1,IF('Données brutes'!BP6="plutôt acquis",2,IF('Données brutes'!BP6="acquis",3,""))))</f>
        <v>2</v>
      </c>
      <c r="BQ6" s="255">
        <f>IF('Données brutes'!BQ6="pas du tout acquis",0,IF('Données brutes'!BQ6="plutôt pas acquis",1,IF('Données brutes'!BQ6="plutôt acquis",2,IF('Données brutes'!BQ6="acquis",3,""))))</f>
        <v>2</v>
      </c>
      <c r="BR6" s="255">
        <f>IF('Données brutes'!BR6="pas du tout acquis",0,IF('Données brutes'!BR6="plutôt pas acquis",1,IF('Données brutes'!BR6="plutôt acquis",2,IF('Données brutes'!BR6="acquis",3,""))))</f>
        <v>2</v>
      </c>
      <c r="BS6" s="255">
        <f>IF('Données brutes'!BS6="pas du tout acquis",0,IF('Données brutes'!BS6="plutôt pas acquis",1,IF('Données brutes'!BS6="plutôt acquis",2,IF('Données brutes'!BS6="acquis",3,""))))</f>
        <v>2</v>
      </c>
      <c r="BT6" s="255">
        <f>IF('Données brutes'!BT6="pas du tout acquis",0,IF('Données brutes'!BT6="plutôt pas acquis",1,IF('Données brutes'!BT6="plutôt acquis",2,IF('Données brutes'!BT6="acquis",3,""))))</f>
        <v>2</v>
      </c>
      <c r="BU6" s="255">
        <f>IF('Données brutes'!BU6="pas du tout acquis",0,IF('Données brutes'!BU6="plutôt pas acquis",1,IF('Données brutes'!BU6="plutôt acquis",2,IF('Données brutes'!BU6="acquis",3,""))))</f>
        <v>2</v>
      </c>
      <c r="BV6" s="255">
        <f>IF('Données brutes'!BV6="pas du tout acquis",0,IF('Données brutes'!BV6="plutôt pas acquis",1,IF('Données brutes'!BV6="plutôt acquis",2,IF('Données brutes'!BV6="acquis",3,""))))</f>
        <v>2</v>
      </c>
      <c r="BW6" s="256">
        <f>IF('Données brutes'!BW6="Pas du tout outillée",0,IF('Données brutes'!BW6="Plutôt pas outillée",1,IF('Données brutes'!BW6="Plutôt outillée",2,IF('Données brutes'!BW6="Tout à fait outillée",3,""))))</f>
        <v>1</v>
      </c>
      <c r="BX6" s="17" t="s">
        <v>106</v>
      </c>
      <c r="BY6" s="253">
        <f>IF('Données brutes'!BY6="Plutôt non",-2,IF('Données brutes'!BY6="Non",-1,IF('Données brutes'!BY6="Neutre",0,IF('Données brutes'!BY6="Plutôt oui",1,IF('Données brutes'!BY6="Oui",2,"")))))</f>
        <v>1</v>
      </c>
      <c r="BZ6" s="17" t="s">
        <v>121</v>
      </c>
      <c r="CA6" s="253">
        <f>IF('Données brutes'!CA6="Plutôt non",-2,IF('Données brutes'!CA6="Non",-1,IF('Données brutes'!CA6="Neutre",0,IF('Données brutes'!CA6="Plutôt oui",1,IF('Données brutes'!CA6="Oui",2,"")))))</f>
        <v>1</v>
      </c>
      <c r="CB6" s="11">
        <v>0</v>
      </c>
      <c r="CC6" s="253">
        <f>IF('Données brutes'!CC6="Plutôt non",-2,IF('Données brutes'!CC6="Non",-1,IF('Données brutes'!CC6="Neutre",0,IF('Données brutes'!CC6="Plutôt oui",1,IF('Données brutes'!CC6="Oui",2,"")))))</f>
        <v>-2</v>
      </c>
      <c r="CD6" s="253">
        <f>IF('Données brutes'!CD6="Plutôt non",-2,IF('Données brutes'!CD6="Non",-1,IF('Données brutes'!CD6="Neutre",0,IF('Données brutes'!CD6="Plutôt oui",1,IF('Données brutes'!CD6="Oui",2,"")))))</f>
        <v>1</v>
      </c>
      <c r="CE6" s="253">
        <f>IF('Données brutes'!CE6="Plutôt non",-2,IF('Données brutes'!CE6="Non",-1,IF('Données brutes'!CE6="Neutre",0,IF('Données brutes'!CE6="Plutôt oui",1,IF('Données brutes'!CE6="Oui",2,"")))))</f>
        <v>-2</v>
      </c>
      <c r="CF6" s="7" t="s">
        <v>123</v>
      </c>
    </row>
    <row r="7" spans="1:88" ht="15.75" customHeight="1" x14ac:dyDescent="0.25">
      <c r="B7" s="8">
        <v>3</v>
      </c>
      <c r="C7" s="9">
        <v>32</v>
      </c>
      <c r="D7" s="7" t="s">
        <v>89</v>
      </c>
      <c r="E7" s="7" t="s">
        <v>90</v>
      </c>
      <c r="F7" s="7">
        <v>2023</v>
      </c>
      <c r="G7" s="7" t="s">
        <v>210</v>
      </c>
      <c r="H7" s="20" t="s">
        <v>125</v>
      </c>
      <c r="I7" s="7" t="s">
        <v>93</v>
      </c>
      <c r="J7" s="7">
        <v>4</v>
      </c>
      <c r="K7" s="7" t="s">
        <v>126</v>
      </c>
      <c r="L7" s="7" t="s">
        <v>127</v>
      </c>
      <c r="M7" s="11">
        <v>80</v>
      </c>
      <c r="N7" s="11">
        <v>8</v>
      </c>
      <c r="O7" s="12" t="s">
        <v>93</v>
      </c>
      <c r="P7" s="11" t="s">
        <v>128</v>
      </c>
      <c r="Q7" s="19" t="s">
        <v>92</v>
      </c>
      <c r="R7" s="54"/>
      <c r="S7" s="289">
        <f>IF('Données brutes'!S7="Jamais",0,IF('Données brutes'!S7="Rarement",1,IF('Données brutes'!S7="Parfois",2,IF('Données brutes'!S7="Souvent",3,IF('Données brutes'!S7="Presque toujours",4,"")))))</f>
        <v>1</v>
      </c>
      <c r="T7" s="289">
        <f>IF('Données brutes'!T7="Jamais",0,IF('Données brutes'!T7="Rarement",1,IF('Données brutes'!T7="Parfois",2,IF('Données brutes'!T7="Souvent",3,IF('Données brutes'!T7="Presque toujours",4,"")))))</f>
        <v>4</v>
      </c>
      <c r="U7" s="289">
        <f>IF('Données brutes'!U7="Jamais",0,IF('Données brutes'!U7="Rarement",1,IF('Données brutes'!U7="Parfois",2,IF('Données brutes'!U7="Souvent",3,IF('Données brutes'!U7="Presque toujours",4,"")))))</f>
        <v>1</v>
      </c>
      <c r="V7" s="289">
        <f>IF('Données brutes'!V7="Jamais",0,IF('Données brutes'!V7="Rarement",1,IF('Données brutes'!V7="Parfois",2,IF('Données brutes'!V7="Souvent",3,IF('Données brutes'!V7="Presque toujours",4,"")))))</f>
        <v>3</v>
      </c>
      <c r="W7" s="289">
        <f>IF('Données brutes'!W7="Jamais",0,IF('Données brutes'!W7="Rarement",1,IF('Données brutes'!W7="Parfois",2,IF('Données brutes'!W7="Souvent",3,IF('Données brutes'!W7="Presque toujours",4,"")))))</f>
        <v>0</v>
      </c>
      <c r="X7" s="289">
        <f>IF('Données brutes'!X7="Jamais",0,IF('Données brutes'!X7="Rarement",1,IF('Données brutes'!X7="Parfois",2,IF('Données brutes'!X7="Souvent",3,IF('Données brutes'!X7="Presque toujours",4,"")))))</f>
        <v>4</v>
      </c>
      <c r="Y7" s="289">
        <f>IF('Données brutes'!Y7="Jamais",0,IF('Données brutes'!Y7="Rarement",1,IF('Données brutes'!Y7="Parfois",2,IF('Données brutes'!Y7="Souvent",3,IF('Données brutes'!Y7="Presque toujours",4,"")))))</f>
        <v>1</v>
      </c>
      <c r="Z7" s="289">
        <f>IF('Données brutes'!Z7="Jamais",0,IF('Données brutes'!Z7="Rarement",1,IF('Données brutes'!Z7="Parfois",2,IF('Données brutes'!Z7="Souvent",3,IF('Données brutes'!Z7="Presque toujours",4,"")))))</f>
        <v>3</v>
      </c>
      <c r="AA7" s="289">
        <f>IF('Données brutes'!AA7="Jamais",0,IF('Données brutes'!AA7="Rarement",1,IF('Données brutes'!AA7="Parfois",2,IF('Données brutes'!AA7="Souvent",3,IF('Données brutes'!AA7="Presque toujours",4,"")))))</f>
        <v>2</v>
      </c>
      <c r="AB7" s="289">
        <f>IF('Données brutes'!AB7="Jamais",0,IF('Données brutes'!AB7="Rarement",1,IF('Données brutes'!AB7="Parfois",2,IF('Données brutes'!AB7="Souvent",3,IF('Données brutes'!AB7="Presque toujours",4,"")))))</f>
        <v>2</v>
      </c>
      <c r="AC7" s="289">
        <f>IF('Données brutes'!AC7="Jamais",0,IF('Données brutes'!AC7="Rarement",1,IF('Données brutes'!AC7="Parfois",2,IF('Données brutes'!AC7="Souvent",3,IF('Données brutes'!AC7="Presque toujours",4,"")))))</f>
        <v>3</v>
      </c>
      <c r="AD7" s="289">
        <f>IF('Données brutes'!AD7="Jamais",0,IF('Données brutes'!AD7="Rarement",1,IF('Données brutes'!AD7="Parfois",2,IF('Données brutes'!AD7="Souvent",3,IF('Données brutes'!AD7="Presque toujours",4,"")))))</f>
        <v>4</v>
      </c>
      <c r="AE7" s="289">
        <f>IF('Données brutes'!AE7="Jamais",0,IF('Données brutes'!AE7="Rarement",1,IF('Données brutes'!AE7="Parfois",2,IF('Données brutes'!AE7="Souvent",3,IF('Données brutes'!AE7="Presque toujours",4,"")))))</f>
        <v>4</v>
      </c>
      <c r="AF7" s="11" t="s">
        <v>122</v>
      </c>
      <c r="AG7" s="16"/>
      <c r="AH7" s="310">
        <f>IF('Données brutes'!AH7="Très difficile",-2,IF('Données brutes'!AH7="Difficile",-1,IF('Données brutes'!AH7="Ni facile, ni difficile",0,IF('Données brutes'!AH7="Facile",1,IF('Données brutes'!AH7="Très facile",2,"")))))</f>
        <v>0</v>
      </c>
      <c r="AI7" s="310">
        <f>IF('Données brutes'!AI7="Très difficile",-2,IF('Données brutes'!AI7="Difficile",-1,IF('Données brutes'!AI7="Ni facile, ni difficile",0,IF('Données brutes'!AI7="Facile",1,IF('Données brutes'!AI7="Très facile",2,"")))))</f>
        <v>1</v>
      </c>
      <c r="AJ7" s="310">
        <f>IF('Données brutes'!AJ7="Très difficile",-2,IF('Données brutes'!AJ7="Difficile",-1,IF('Données brutes'!AJ7="Ni facile, ni difficile",0,IF('Données brutes'!AJ7="Facile",1,IF('Données brutes'!AJ7="Très facile",2,"")))))</f>
        <v>0</v>
      </c>
      <c r="AK7" s="310">
        <f>IF('Données brutes'!AK7="Très difficile",-2,IF('Données brutes'!AK7="Difficile",-1,IF('Données brutes'!AK7="Ni facile, ni difficile",0,IF('Données brutes'!AK7="Facile",1,IF('Données brutes'!AK7="Très facile",2,"")))))</f>
        <v>1</v>
      </c>
      <c r="AL7" s="310">
        <f>IF('Données brutes'!AL7="Très difficile",-2,IF('Données brutes'!AL7="Difficile",-1,IF('Données brutes'!AL7="Ni facile, ni difficile",0,IF('Données brutes'!AL7="Facile",1,IF('Données brutes'!AL7="Très facile",2,"")))))</f>
        <v>1</v>
      </c>
      <c r="AM7" s="310">
        <f>IF('Données brutes'!AM7="Très difficile",-2,IF('Données brutes'!AM7="Difficile",-1,IF('Données brutes'!AM7="Ni facile, ni difficile",0,IF('Données brutes'!AM7="Facile",1,IF('Données brutes'!AM7="Très facile",2,"")))))</f>
        <v>2</v>
      </c>
      <c r="AN7" s="310">
        <f>IF('Données brutes'!AN7="Très difficile",-2,IF('Données brutes'!AN7="Difficile",-1,IF('Données brutes'!AN7="Ni facile, ni difficile",0,IF('Données brutes'!AN7="Facile",1,IF('Données brutes'!AN7="Très facile",2,"")))))</f>
        <v>2</v>
      </c>
      <c r="AO7" s="310">
        <f>IF('Données brutes'!AO7="Très difficile",-2,IF('Données brutes'!AO7="Difficile",-1,IF('Données brutes'!AO7="Ni facile, ni difficile",0,IF('Données brutes'!AO7="Facile",1,IF('Données brutes'!AO7="Très facile",2,"")))))</f>
        <v>2</v>
      </c>
      <c r="AP7" s="310">
        <f>IF('Données brutes'!AP7="Très difficile",-2,IF('Données brutes'!AP7="Difficile",-1,IF('Données brutes'!AP7="Ni facile, ni difficile",0,IF('Données brutes'!AP7="Facile",1,IF('Données brutes'!AP7="Très facile",2,"")))))</f>
        <v>1</v>
      </c>
      <c r="AQ7" s="310">
        <f>IF('Données brutes'!AQ7="Très difficile",-2,IF('Données brutes'!AQ7="Difficile",-1,IF('Données brutes'!AQ7="Ni facile, ni difficile",0,IF('Données brutes'!AQ7="Facile",1,IF('Données brutes'!AQ7="Très facile",2,"")))))</f>
        <v>0</v>
      </c>
      <c r="AR7" s="310">
        <f>IF('Données brutes'!AR7="Très difficile",-2,IF('Données brutes'!AR7="Difficile",-1,IF('Données brutes'!AR7="Ni facile, ni difficile",0,IF('Données brutes'!AR7="Facile",1,IF('Données brutes'!AR7="Très facile",2,"")))))</f>
        <v>0</v>
      </c>
      <c r="AS7" s="54"/>
      <c r="AT7" s="289">
        <f>IF('Données brutes'!AT7="Jamais",0,IF('Données brutes'!AT7="Rarement",1,IF('Données brutes'!AT7="Parfois",2,IF('Données brutes'!AT7="Souvent",3,IF('Données brutes'!AT7="Presque toujours",4,"")))))</f>
        <v>0</v>
      </c>
      <c r="AU7" s="289">
        <f>IF('Données brutes'!AU7="Jamais",0,IF('Données brutes'!AU7="Rarement",1,IF('Données brutes'!AU7="Parfois",2,IF('Données brutes'!AU7="Souvent",3,IF('Données brutes'!AU7="Presque toujours",4,"")))))</f>
        <v>3</v>
      </c>
      <c r="AV7" s="289">
        <f>IF('Données brutes'!AV7="Jamais",0,IF('Données brutes'!AV7="Rarement",1,IF('Données brutes'!AV7="Parfois",2,IF('Données brutes'!AV7="Souvent",3,IF('Données brutes'!AV7="Presque toujours",4,"")))))</f>
        <v>4</v>
      </c>
      <c r="AW7" s="289">
        <f>IF('Données brutes'!AW7="Jamais",0,IF('Données brutes'!AW7="Rarement",1,IF('Données brutes'!AW7="Parfois",2,IF('Données brutes'!AW7="Souvent",3,IF('Données brutes'!AW7="Presque toujours",4,"")))))</f>
        <v>4</v>
      </c>
      <c r="AX7" s="289">
        <f>IF('Données brutes'!AX7="Jamais",0,IF('Données brutes'!AX7="Rarement",1,IF('Données brutes'!AX7="Parfois",2,IF('Données brutes'!AX7="Souvent",3,IF('Données brutes'!AX7="Presque toujours",4,"")))))</f>
        <v>4</v>
      </c>
      <c r="AY7" s="289">
        <f>IF('Données brutes'!AY7="Jamais",0,IF('Données brutes'!AY7="Rarement",1,IF('Données brutes'!AY7="Parfois",2,IF('Données brutes'!AY7="Souvent",3,IF('Données brutes'!AY7="Presque toujours",4,"")))))</f>
        <v>0</v>
      </c>
      <c r="AZ7" s="289">
        <f>IF('Données brutes'!AZ7="Jamais",0,IF('Données brutes'!AZ7="Rarement",1,IF('Données brutes'!AZ7="Parfois",2,IF('Données brutes'!AZ7="Souvent",3,IF('Données brutes'!AZ7="Presque toujours",4,"")))))</f>
        <v>1</v>
      </c>
      <c r="BA7" s="289">
        <f>IF('Données brutes'!BA7="Jamais",0,IF('Données brutes'!BA7="Rarement",1,IF('Données brutes'!BA7="Parfois",2,IF('Données brutes'!BA7="Souvent",3,IF('Données brutes'!BA7="Presque toujours",4,"")))))</f>
        <v>3</v>
      </c>
      <c r="BB7" s="289">
        <f>IF('Données brutes'!BB7="Jamais",0,IF('Données brutes'!BB7="Rarement",1,IF('Données brutes'!BB7="Parfois",2,IF('Données brutes'!BB7="Souvent",3,IF('Données brutes'!BB7="Presque toujours",4,"")))))</f>
        <v>0</v>
      </c>
      <c r="BC7" s="289">
        <f>IF('Données brutes'!BC7="Jamais",0,IF('Données brutes'!BC7="Rarement",1,IF('Données brutes'!BC7="Parfois",2,IF('Données brutes'!BC7="Souvent",3,IF('Données brutes'!BC7="Presque toujours",4,"")))))</f>
        <v>2</v>
      </c>
      <c r="BD7" s="289">
        <f>IF('Données brutes'!BD7="Jamais",0,IF('Données brutes'!BD7="Rarement",1,IF('Données brutes'!BD7="Parfois",2,IF('Données brutes'!BD7="Souvent",3,IF('Données brutes'!BD7="Presque toujours",4,"")))))</f>
        <v>1</v>
      </c>
      <c r="BE7" s="289">
        <f>IF('Données brutes'!BE7="Jamais",0,IF('Données brutes'!BE7="Rarement",1,IF('Données brutes'!BE7="Parfois",2,IF('Données brutes'!BE7="Souvent",3,IF('Données brutes'!BE7="Presque toujours",4,"")))))</f>
        <v>4</v>
      </c>
      <c r="BF7" s="289">
        <f>IF('Données brutes'!BF7="Jamais",0,IF('Données brutes'!BF7="Rarement",1,IF('Données brutes'!BF7="Parfois",2,IF('Données brutes'!BF7="Souvent",3,IF('Données brutes'!BF7="Presque toujours",4,"")))))</f>
        <v>2</v>
      </c>
      <c r="BG7" s="54"/>
      <c r="BH7" s="306">
        <f>IF('Données brutes'!BH7="Pas du tout à l'aise",0,IF('Données brutes'!BH7="Plutôt pas à l'aise",1,IF('Données brutes'!BH7="Plutôt à l'aise",2,IF('Données brutes'!BH7="Tout à fait à l'aise",3,""))))</f>
        <v>2</v>
      </c>
      <c r="BI7" s="306">
        <f>IF('Données brutes'!BI7="Pas du tout à l'aise",0,IF('Données brutes'!BI7="Plutôt pas à l'aise",1,IF('Données brutes'!BI7="Plutôt à l'aise",2,IF('Données brutes'!BI7="Tout à fait à l'aise",3,""))))</f>
        <v>2</v>
      </c>
      <c r="BJ7" s="306">
        <f>IF('Données brutes'!BJ7="Pas du tout à l'aise",0,IF('Données brutes'!BJ7="Plutôt pas à l'aise",1,IF('Données brutes'!BJ7="Plutôt à l'aise",2,IF('Données brutes'!BJ7="Tout à fait à l'aise",3,""))))</f>
        <v>2</v>
      </c>
      <c r="BK7" s="306">
        <f>IF('Données brutes'!BK7="Pas du tout à l'aise",0,IF('Données brutes'!BK7="Plutôt pas à l'aise",1,IF('Données brutes'!BK7="Plutôt à l'aise",2,IF('Données brutes'!BK7="Tout à fait à l'aise",3,""))))</f>
        <v>3</v>
      </c>
      <c r="BL7" s="306">
        <f>IF('Données brutes'!BL7="Pas du tout à l'aise",0,IF('Données brutes'!BL7="Plutôt pas à l'aise",1,IF('Données brutes'!BL7="Plutôt à l'aise",2,IF('Données brutes'!BL7="Tout à fait à l'aise",3,""))))</f>
        <v>2</v>
      </c>
      <c r="BM7" s="306">
        <f>IF('Données brutes'!BM7="Pas du tout à l'aise",0,IF('Données brutes'!BM7="Plutôt pas à l'aise",1,IF('Données brutes'!BM7="Plutôt à l'aise",2,IF('Données brutes'!BM7="Tout à fait à l'aise",3,""))))</f>
        <v>3</v>
      </c>
      <c r="BN7" s="54"/>
      <c r="BO7" s="255">
        <f>IF('Données brutes'!BO7="pas du tout acquis",0,IF('Données brutes'!BO7="plutôt pas acquis",1,IF('Données brutes'!BO7="plutôt acquis",2,IF('Données brutes'!BO7="acquis",3,""))))</f>
        <v>0</v>
      </c>
      <c r="BP7" s="255">
        <f>IF('Données brutes'!BP7="pas du tout acquis",0,IF('Données brutes'!BP7="plutôt pas acquis",1,IF('Données brutes'!BP7="plutôt acquis",2,IF('Données brutes'!BP7="acquis",3,""))))</f>
        <v>1</v>
      </c>
      <c r="BQ7" s="255">
        <f>IF('Données brutes'!BQ7="pas du tout acquis",0,IF('Données brutes'!BQ7="plutôt pas acquis",1,IF('Données brutes'!BQ7="plutôt acquis",2,IF('Données brutes'!BQ7="acquis",3,""))))</f>
        <v>0</v>
      </c>
      <c r="BR7" s="255">
        <f>IF('Données brutes'!BR7="pas du tout acquis",0,IF('Données brutes'!BR7="plutôt pas acquis",1,IF('Données brutes'!BR7="plutôt acquis",2,IF('Données brutes'!BR7="acquis",3,""))))</f>
        <v>1</v>
      </c>
      <c r="BS7" s="255">
        <f>IF('Données brutes'!BS7="pas du tout acquis",0,IF('Données brutes'!BS7="plutôt pas acquis",1,IF('Données brutes'!BS7="plutôt acquis",2,IF('Données brutes'!BS7="acquis",3,""))))</f>
        <v>3</v>
      </c>
      <c r="BT7" s="255">
        <f>IF('Données brutes'!BT7="pas du tout acquis",0,IF('Données brutes'!BT7="plutôt pas acquis",1,IF('Données brutes'!BT7="plutôt acquis",2,IF('Données brutes'!BT7="acquis",3,""))))</f>
        <v>2</v>
      </c>
      <c r="BU7" s="255">
        <f>IF('Données brutes'!BU7="pas du tout acquis",0,IF('Données brutes'!BU7="plutôt pas acquis",1,IF('Données brutes'!BU7="plutôt acquis",2,IF('Données brutes'!BU7="acquis",3,""))))</f>
        <v>2</v>
      </c>
      <c r="BV7" s="255">
        <f>IF('Données brutes'!BV7="pas du tout acquis",0,IF('Données brutes'!BV7="plutôt pas acquis",1,IF('Données brutes'!BV7="plutôt acquis",2,IF('Données brutes'!BV7="acquis",3,""))))</f>
        <v>0</v>
      </c>
      <c r="BW7" s="256">
        <f>IF('Données brutes'!BW7="Pas du tout outillée",0,IF('Données brutes'!BW7="Plutôt pas outillée",1,IF('Données brutes'!BW7="Plutôt outillée",2,IF('Données brutes'!BW7="Tout à fait outillée",3,""))))</f>
        <v>2</v>
      </c>
      <c r="BX7" s="17" t="s">
        <v>97</v>
      </c>
      <c r="BY7" s="253">
        <f>IF('Données brutes'!BY7="Plutôt non",-2,IF('Données brutes'!BY7="Non",-1,IF('Données brutes'!BY7="Neutre",0,IF('Données brutes'!BY7="Plutôt oui",1,IF('Données brutes'!BY7="Oui",2,"")))))</f>
        <v>1</v>
      </c>
      <c r="BZ7" s="17" t="s">
        <v>92</v>
      </c>
      <c r="CA7" s="253">
        <f>IF('Données brutes'!CA7="Plutôt non",-2,IF('Données brutes'!CA7="Non",-1,IF('Données brutes'!CA7="Neutre",0,IF('Données brutes'!CA7="Plutôt oui",1,IF('Données brutes'!CA7="Oui",2,"")))))</f>
        <v>2</v>
      </c>
      <c r="CB7" s="11">
        <v>2</v>
      </c>
      <c r="CC7" s="253">
        <f>IF('Données brutes'!CC7="Plutôt non",-2,IF('Données brutes'!CC7="Non",-1,IF('Données brutes'!CC7="Neutre",0,IF('Données brutes'!CC7="Plutôt oui",1,IF('Données brutes'!CC7="Oui",2,"")))))</f>
        <v>2</v>
      </c>
      <c r="CD7" s="253">
        <f>IF('Données brutes'!CD7="Plutôt non",-2,IF('Données brutes'!CD7="Non",-1,IF('Données brutes'!CD7="Neutre",0,IF('Données brutes'!CD7="Plutôt oui",1,IF('Données brutes'!CD7="Oui",2,"")))))</f>
        <v>2</v>
      </c>
      <c r="CE7" s="253">
        <f>IF('Données brutes'!CE7="Plutôt non",-2,IF('Données brutes'!CE7="Non",-1,IF('Données brutes'!CE7="Neutre",0,IF('Données brutes'!CE7="Plutôt oui",1,IF('Données brutes'!CE7="Oui",2,"")))))</f>
        <v>-2</v>
      </c>
      <c r="CF7" s="7" t="s">
        <v>93</v>
      </c>
    </row>
    <row r="8" spans="1:88" ht="15.75" customHeight="1" x14ac:dyDescent="0.25">
      <c r="B8" s="8">
        <v>4</v>
      </c>
      <c r="C8" s="9">
        <v>30</v>
      </c>
      <c r="D8" s="7" t="s">
        <v>89</v>
      </c>
      <c r="E8" s="7" t="s">
        <v>90</v>
      </c>
      <c r="F8" s="7">
        <v>2024</v>
      </c>
      <c r="G8" s="7" t="s">
        <v>211</v>
      </c>
      <c r="H8" s="20" t="s">
        <v>131</v>
      </c>
      <c r="I8" s="7" t="s">
        <v>93</v>
      </c>
      <c r="J8" s="7">
        <v>16</v>
      </c>
      <c r="K8" s="7" t="s">
        <v>132</v>
      </c>
      <c r="L8" s="7" t="s">
        <v>133</v>
      </c>
      <c r="M8" s="11">
        <v>80</v>
      </c>
      <c r="N8" s="11">
        <v>5</v>
      </c>
      <c r="O8" s="12" t="s">
        <v>92</v>
      </c>
      <c r="P8" s="11" t="s">
        <v>134</v>
      </c>
      <c r="Q8" s="13" t="s">
        <v>93</v>
      </c>
      <c r="R8" s="54"/>
      <c r="S8" s="289">
        <f>IF('Données brutes'!S8="Jamais",0,IF('Données brutes'!S8="Rarement",1,IF('Données brutes'!S8="Parfois",2,IF('Données brutes'!S8="Souvent",3,IF('Données brutes'!S8="Presque toujours",4,"")))))</f>
        <v>3</v>
      </c>
      <c r="T8" s="289">
        <f>IF('Données brutes'!T8="Jamais",0,IF('Données brutes'!T8="Rarement",1,IF('Données brutes'!T8="Parfois",2,IF('Données brutes'!T8="Souvent",3,IF('Données brutes'!T8="Presque toujours",4,"")))))</f>
        <v>2</v>
      </c>
      <c r="U8" s="289">
        <f>IF('Données brutes'!U8="Jamais",0,IF('Données brutes'!U8="Rarement",1,IF('Données brutes'!U8="Parfois",2,IF('Données brutes'!U8="Souvent",3,IF('Données brutes'!U8="Presque toujours",4,"")))))</f>
        <v>3</v>
      </c>
      <c r="V8" s="289">
        <f>IF('Données brutes'!V8="Jamais",0,IF('Données brutes'!V8="Rarement",1,IF('Données brutes'!V8="Parfois",2,IF('Données brutes'!V8="Souvent",3,IF('Données brutes'!V8="Presque toujours",4,"")))))</f>
        <v>2</v>
      </c>
      <c r="W8" s="289">
        <f>IF('Données brutes'!W8="Jamais",0,IF('Données brutes'!W8="Rarement",1,IF('Données brutes'!W8="Parfois",2,IF('Données brutes'!W8="Souvent",3,IF('Données brutes'!W8="Presque toujours",4,"")))))</f>
        <v>3</v>
      </c>
      <c r="X8" s="289">
        <f>IF('Données brutes'!X8="Jamais",0,IF('Données brutes'!X8="Rarement",1,IF('Données brutes'!X8="Parfois",2,IF('Données brutes'!X8="Souvent",3,IF('Données brutes'!X8="Presque toujours",4,"")))))</f>
        <v>2</v>
      </c>
      <c r="Y8" s="289">
        <f>IF('Données brutes'!Y8="Jamais",0,IF('Données brutes'!Y8="Rarement",1,IF('Données brutes'!Y8="Parfois",2,IF('Données brutes'!Y8="Souvent",3,IF('Données brutes'!Y8="Presque toujours",4,"")))))</f>
        <v>3</v>
      </c>
      <c r="Z8" s="289">
        <f>IF('Données brutes'!Z8="Jamais",0,IF('Données brutes'!Z8="Rarement",1,IF('Données brutes'!Z8="Parfois",2,IF('Données brutes'!Z8="Souvent",3,IF('Données brutes'!Z8="Presque toujours",4,"")))))</f>
        <v>2</v>
      </c>
      <c r="AA8" s="289">
        <f>IF('Données brutes'!AA8="Jamais",0,IF('Données brutes'!AA8="Rarement",1,IF('Données brutes'!AA8="Parfois",2,IF('Données brutes'!AA8="Souvent",3,IF('Données brutes'!AA8="Presque toujours",4,"")))))</f>
        <v>3</v>
      </c>
      <c r="AB8" s="289">
        <f>IF('Données brutes'!AB8="Jamais",0,IF('Données brutes'!AB8="Rarement",1,IF('Données brutes'!AB8="Parfois",2,IF('Données brutes'!AB8="Souvent",3,IF('Données brutes'!AB8="Presque toujours",4,"")))))</f>
        <v>3</v>
      </c>
      <c r="AC8" s="289">
        <f>IF('Données brutes'!AC8="Jamais",0,IF('Données brutes'!AC8="Rarement",1,IF('Données brutes'!AC8="Parfois",2,IF('Données brutes'!AC8="Souvent",3,IF('Données brutes'!AC8="Presque toujours",4,"")))))</f>
        <v>3</v>
      </c>
      <c r="AD8" s="289">
        <f>IF('Données brutes'!AD8="Jamais",0,IF('Données brutes'!AD8="Rarement",1,IF('Données brutes'!AD8="Parfois",2,IF('Données brutes'!AD8="Souvent",3,IF('Données brutes'!AD8="Presque toujours",4,"")))))</f>
        <v>4</v>
      </c>
      <c r="AE8" s="289">
        <f>IF('Données brutes'!AE8="Jamais",0,IF('Données brutes'!AE8="Rarement",1,IF('Données brutes'!AE8="Parfois",2,IF('Données brutes'!AE8="Souvent",3,IF('Données brutes'!AE8="Presque toujours",4,"")))))</f>
        <v>4</v>
      </c>
      <c r="AF8" s="11" t="s">
        <v>93</v>
      </c>
      <c r="AG8" s="16"/>
      <c r="AH8" s="310">
        <f>IF('Données brutes'!AH8="Très difficile",-2,IF('Données brutes'!AH8="Difficile",-1,IF('Données brutes'!AH8="Ni facile, ni difficile",0,IF('Données brutes'!AH8="Facile",1,IF('Données brutes'!AH8="Très facile",2,"")))))</f>
        <v>1</v>
      </c>
      <c r="AI8" s="310">
        <f>IF('Données brutes'!AI8="Très difficile",-2,IF('Données brutes'!AI8="Difficile",-1,IF('Données brutes'!AI8="Ni facile, ni difficile",0,IF('Données brutes'!AI8="Facile",1,IF('Données brutes'!AI8="Très facile",2,"")))))</f>
        <v>-2</v>
      </c>
      <c r="AJ8" s="310">
        <f>IF('Données brutes'!AJ8="Très difficile",-2,IF('Données brutes'!AJ8="Difficile",-1,IF('Données brutes'!AJ8="Ni facile, ni difficile",0,IF('Données brutes'!AJ8="Facile",1,IF('Données brutes'!AJ8="Très facile",2,"")))))</f>
        <v>-1</v>
      </c>
      <c r="AK8" s="310">
        <f>IF('Données brutes'!AK8="Très difficile",-2,IF('Données brutes'!AK8="Difficile",-1,IF('Données brutes'!AK8="Ni facile, ni difficile",0,IF('Données brutes'!AK8="Facile",1,IF('Données brutes'!AK8="Très facile",2,"")))))</f>
        <v>1</v>
      </c>
      <c r="AL8" s="310">
        <f>IF('Données brutes'!AL8="Très difficile",-2,IF('Données brutes'!AL8="Difficile",-1,IF('Données brutes'!AL8="Ni facile, ni difficile",0,IF('Données brutes'!AL8="Facile",1,IF('Données brutes'!AL8="Très facile",2,"")))))</f>
        <v>0</v>
      </c>
      <c r="AM8" s="310">
        <f>IF('Données brutes'!AM8="Très difficile",-2,IF('Données brutes'!AM8="Difficile",-1,IF('Données brutes'!AM8="Ni facile, ni difficile",0,IF('Données brutes'!AM8="Facile",1,IF('Données brutes'!AM8="Très facile",2,"")))))</f>
        <v>1</v>
      </c>
      <c r="AN8" s="310">
        <f>IF('Données brutes'!AN8="Très difficile",-2,IF('Données brutes'!AN8="Difficile",-1,IF('Données brutes'!AN8="Ni facile, ni difficile",0,IF('Données brutes'!AN8="Facile",1,IF('Données brutes'!AN8="Très facile",2,"")))))</f>
        <v>1</v>
      </c>
      <c r="AO8" s="310">
        <f>IF('Données brutes'!AO8="Très difficile",-2,IF('Données brutes'!AO8="Difficile",-1,IF('Données brutes'!AO8="Ni facile, ni difficile",0,IF('Données brutes'!AO8="Facile",1,IF('Données brutes'!AO8="Très facile",2,"")))))</f>
        <v>0</v>
      </c>
      <c r="AP8" s="310">
        <f>IF('Données brutes'!AP8="Très difficile",-2,IF('Données brutes'!AP8="Difficile",-1,IF('Données brutes'!AP8="Ni facile, ni difficile",0,IF('Données brutes'!AP8="Facile",1,IF('Données brutes'!AP8="Très facile",2,"")))))</f>
        <v>-1</v>
      </c>
      <c r="AQ8" s="310">
        <f>IF('Données brutes'!AQ8="Très difficile",-2,IF('Données brutes'!AQ8="Difficile",-1,IF('Données brutes'!AQ8="Ni facile, ni difficile",0,IF('Données brutes'!AQ8="Facile",1,IF('Données brutes'!AQ8="Très facile",2,"")))))</f>
        <v>-1</v>
      </c>
      <c r="AR8" s="310">
        <f>IF('Données brutes'!AR8="Très difficile",-2,IF('Données brutes'!AR8="Difficile",-1,IF('Données brutes'!AR8="Ni facile, ni difficile",0,IF('Données brutes'!AR8="Facile",1,IF('Données brutes'!AR8="Très facile",2,"")))))</f>
        <v>-2</v>
      </c>
      <c r="AS8" s="54"/>
      <c r="AT8" s="289">
        <f>IF('Données brutes'!AT8="Jamais",0,IF('Données brutes'!AT8="Rarement",1,IF('Données brutes'!AT8="Parfois",2,IF('Données brutes'!AT8="Souvent",3,IF('Données brutes'!AT8="Presque toujours",4,"")))))</f>
        <v>4</v>
      </c>
      <c r="AU8" s="289">
        <f>IF('Données brutes'!AU8="Jamais",0,IF('Données brutes'!AU8="Rarement",1,IF('Données brutes'!AU8="Parfois",2,IF('Données brutes'!AU8="Souvent",3,IF('Données brutes'!AU8="Presque toujours",4,"")))))</f>
        <v>3</v>
      </c>
      <c r="AV8" s="289">
        <f>IF('Données brutes'!AV8="Jamais",0,IF('Données brutes'!AV8="Rarement",1,IF('Données brutes'!AV8="Parfois",2,IF('Données brutes'!AV8="Souvent",3,IF('Données brutes'!AV8="Presque toujours",4,"")))))</f>
        <v>4</v>
      </c>
      <c r="AW8" s="289">
        <f>IF('Données brutes'!AW8="Jamais",0,IF('Données brutes'!AW8="Rarement",1,IF('Données brutes'!AW8="Parfois",2,IF('Données brutes'!AW8="Souvent",3,IF('Données brutes'!AW8="Presque toujours",4,"")))))</f>
        <v>4</v>
      </c>
      <c r="AX8" s="289">
        <f>IF('Données brutes'!AX8="Jamais",0,IF('Données brutes'!AX8="Rarement",1,IF('Données brutes'!AX8="Parfois",2,IF('Données brutes'!AX8="Souvent",3,IF('Données brutes'!AX8="Presque toujours",4,"")))))</f>
        <v>2</v>
      </c>
      <c r="AY8" s="289">
        <f>IF('Données brutes'!AY8="Jamais",0,IF('Données brutes'!AY8="Rarement",1,IF('Données brutes'!AY8="Parfois",2,IF('Données brutes'!AY8="Souvent",3,IF('Données brutes'!AY8="Presque toujours",4,"")))))</f>
        <v>1</v>
      </c>
      <c r="AZ8" s="289">
        <f>IF('Données brutes'!AZ8="Jamais",0,IF('Données brutes'!AZ8="Rarement",1,IF('Données brutes'!AZ8="Parfois",2,IF('Données brutes'!AZ8="Souvent",3,IF('Données brutes'!AZ8="Presque toujours",4,"")))))</f>
        <v>2</v>
      </c>
      <c r="BA8" s="289">
        <f>IF('Données brutes'!BA8="Jamais",0,IF('Données brutes'!BA8="Rarement",1,IF('Données brutes'!BA8="Parfois",2,IF('Données brutes'!BA8="Souvent",3,IF('Données brutes'!BA8="Presque toujours",4,"")))))</f>
        <v>3</v>
      </c>
      <c r="BB8" s="289">
        <f>IF('Données brutes'!BB8="Jamais",0,IF('Données brutes'!BB8="Rarement",1,IF('Données brutes'!BB8="Parfois",2,IF('Données brutes'!BB8="Souvent",3,IF('Données brutes'!BB8="Presque toujours",4,"")))))</f>
        <v>4</v>
      </c>
      <c r="BC8" s="289">
        <f>IF('Données brutes'!BC8="Jamais",0,IF('Données brutes'!BC8="Rarement",1,IF('Données brutes'!BC8="Parfois",2,IF('Données brutes'!BC8="Souvent",3,IF('Données brutes'!BC8="Presque toujours",4,"")))))</f>
        <v>4</v>
      </c>
      <c r="BD8" s="289">
        <f>IF('Données brutes'!BD8="Jamais",0,IF('Données brutes'!BD8="Rarement",1,IF('Données brutes'!BD8="Parfois",2,IF('Données brutes'!BD8="Souvent",3,IF('Données brutes'!BD8="Presque toujours",4,"")))))</f>
        <v>4</v>
      </c>
      <c r="BE8" s="289">
        <f>IF('Données brutes'!BE8="Jamais",0,IF('Données brutes'!BE8="Rarement",1,IF('Données brutes'!BE8="Parfois",2,IF('Données brutes'!BE8="Souvent",3,IF('Données brutes'!BE8="Presque toujours",4,"")))))</f>
        <v>4</v>
      </c>
      <c r="BF8" s="289">
        <f>IF('Données brutes'!BF8="Jamais",0,IF('Données brutes'!BF8="Rarement",1,IF('Données brutes'!BF8="Parfois",2,IF('Données brutes'!BF8="Souvent",3,IF('Données brutes'!BF8="Presque toujours",4,"")))))</f>
        <v>4</v>
      </c>
      <c r="BG8" s="54"/>
      <c r="BH8" s="306">
        <f>IF('Données brutes'!BH8="Pas du tout à l'aise",0,IF('Données brutes'!BH8="Plutôt pas à l'aise",1,IF('Données brutes'!BH8="Plutôt à l'aise",2,IF('Données brutes'!BH8="Tout à fait à l'aise",3,""))))</f>
        <v>2</v>
      </c>
      <c r="BI8" s="306">
        <f>IF('Données brutes'!BI8="Pas du tout à l'aise",0,IF('Données brutes'!BI8="Plutôt pas à l'aise",1,IF('Données brutes'!BI8="Plutôt à l'aise",2,IF('Données brutes'!BI8="Tout à fait à l'aise",3,""))))</f>
        <v>0</v>
      </c>
      <c r="BJ8" s="306">
        <f>IF('Données brutes'!BJ8="Pas du tout à l'aise",0,IF('Données brutes'!BJ8="Plutôt pas à l'aise",1,IF('Données brutes'!BJ8="Plutôt à l'aise",2,IF('Données brutes'!BJ8="Tout à fait à l'aise",3,""))))</f>
        <v>0</v>
      </c>
      <c r="BK8" s="306">
        <f>IF('Données brutes'!BK8="Pas du tout à l'aise",0,IF('Données brutes'!BK8="Plutôt pas à l'aise",1,IF('Données brutes'!BK8="Plutôt à l'aise",2,IF('Données brutes'!BK8="Tout à fait à l'aise",3,""))))</f>
        <v>2</v>
      </c>
      <c r="BL8" s="306">
        <f>IF('Données brutes'!BL8="Pas du tout à l'aise",0,IF('Données brutes'!BL8="Plutôt pas à l'aise",1,IF('Données brutes'!BL8="Plutôt à l'aise",2,IF('Données brutes'!BL8="Tout à fait à l'aise",3,""))))</f>
        <v>2</v>
      </c>
      <c r="BM8" s="306">
        <f>IF('Données brutes'!BM8="Pas du tout à l'aise",0,IF('Données brutes'!BM8="Plutôt pas à l'aise",1,IF('Données brutes'!BM8="Plutôt à l'aise",2,IF('Données brutes'!BM8="Tout à fait à l'aise",3,""))))</f>
        <v>2</v>
      </c>
      <c r="BN8" s="54"/>
      <c r="BO8" s="255">
        <f>IF('Données brutes'!BO8="pas du tout acquis",0,IF('Données brutes'!BO8="plutôt pas acquis",1,IF('Données brutes'!BO8="plutôt acquis",2,IF('Données brutes'!BO8="acquis",3,""))))</f>
        <v>0</v>
      </c>
      <c r="BP8" s="255">
        <f>IF('Données brutes'!BP8="pas du tout acquis",0,IF('Données brutes'!BP8="plutôt pas acquis",1,IF('Données brutes'!BP8="plutôt acquis",2,IF('Données brutes'!BP8="acquis",3,""))))</f>
        <v>1</v>
      </c>
      <c r="BQ8" s="255">
        <f>IF('Données brutes'!BQ8="pas du tout acquis",0,IF('Données brutes'!BQ8="plutôt pas acquis",1,IF('Données brutes'!BQ8="plutôt acquis",2,IF('Données brutes'!BQ8="acquis",3,""))))</f>
        <v>1</v>
      </c>
      <c r="BR8" s="255">
        <f>IF('Données brutes'!BR8="pas du tout acquis",0,IF('Données brutes'!BR8="plutôt pas acquis",1,IF('Données brutes'!BR8="plutôt acquis",2,IF('Données brutes'!BR8="acquis",3,""))))</f>
        <v>2</v>
      </c>
      <c r="BS8" s="255">
        <f>IF('Données brutes'!BS8="pas du tout acquis",0,IF('Données brutes'!BS8="plutôt pas acquis",1,IF('Données brutes'!BS8="plutôt acquis",2,IF('Données brutes'!BS8="acquis",3,""))))</f>
        <v>1</v>
      </c>
      <c r="BT8" s="255">
        <f>IF('Données brutes'!BT8="pas du tout acquis",0,IF('Données brutes'!BT8="plutôt pas acquis",1,IF('Données brutes'!BT8="plutôt acquis",2,IF('Données brutes'!BT8="acquis",3,""))))</f>
        <v>1</v>
      </c>
      <c r="BU8" s="255">
        <f>IF('Données brutes'!BU8="pas du tout acquis",0,IF('Données brutes'!BU8="plutôt pas acquis",1,IF('Données brutes'!BU8="plutôt acquis",2,IF('Données brutes'!BU8="acquis",3,""))))</f>
        <v>1</v>
      </c>
      <c r="BV8" s="255">
        <f>IF('Données brutes'!BV8="pas du tout acquis",0,IF('Données brutes'!BV8="plutôt pas acquis",1,IF('Données brutes'!BV8="plutôt acquis",2,IF('Données brutes'!BV8="acquis",3,""))))</f>
        <v>1</v>
      </c>
      <c r="BW8" s="256">
        <f>IF('Données brutes'!BW8="Pas du tout outillée",0,IF('Données brutes'!BW8="Plutôt pas outillée",1,IF('Données brutes'!BW8="Plutôt outillée",2,IF('Données brutes'!BW8="Tout à fait outillée",3,""))))</f>
        <v>1</v>
      </c>
      <c r="BX8" s="17" t="s">
        <v>98</v>
      </c>
      <c r="BY8" s="253">
        <f>IF('Données brutes'!BY8="Plutôt non",-2,IF('Données brutes'!BY8="Non",-1,IF('Données brutes'!BY8="Neutre",0,IF('Données brutes'!BY8="Plutôt oui",1,IF('Données brutes'!BY8="Oui",2,"")))))</f>
        <v>2</v>
      </c>
      <c r="BZ8" s="17" t="s">
        <v>93</v>
      </c>
      <c r="CA8" s="253">
        <f>IF('Données brutes'!CA8="Plutôt non",-2,IF('Données brutes'!CA8="Non",-1,IF('Données brutes'!CA8="Neutre",0,IF('Données brutes'!CA8="Plutôt oui",1,IF('Données brutes'!CA8="Oui",2,"")))))</f>
        <v>1</v>
      </c>
      <c r="CB8" s="11">
        <v>-1</v>
      </c>
      <c r="CC8" s="253">
        <f>IF('Données brutes'!CC8="Plutôt non",-2,IF('Données brutes'!CC8="Non",-1,IF('Données brutes'!CC8="Neutre",0,IF('Données brutes'!CC8="Plutôt oui",1,IF('Données brutes'!CC8="Oui",2,"")))))</f>
        <v>1</v>
      </c>
      <c r="CD8" s="253">
        <f>IF('Données brutes'!CD8="Plutôt non",-2,IF('Données brutes'!CD8="Non",-1,IF('Données brutes'!CD8="Neutre",0,IF('Données brutes'!CD8="Plutôt oui",1,IF('Données brutes'!CD8="Oui",2,"")))))</f>
        <v>-2</v>
      </c>
      <c r="CE8" s="253">
        <f>IF('Données brutes'!CE8="Plutôt non",-2,IF('Données brutes'!CE8="Non",-1,IF('Données brutes'!CE8="Neutre",0,IF('Données brutes'!CE8="Plutôt oui",1,IF('Données brutes'!CE8="Oui",2,"")))))</f>
        <v>2</v>
      </c>
      <c r="CF8" s="7" t="s">
        <v>92</v>
      </c>
    </row>
    <row r="9" spans="1:88" ht="15.75" customHeight="1" x14ac:dyDescent="0.25">
      <c r="B9" s="8">
        <v>5</v>
      </c>
      <c r="C9" s="9">
        <v>29</v>
      </c>
      <c r="D9" s="7" t="s">
        <v>89</v>
      </c>
      <c r="E9" s="7" t="s">
        <v>135</v>
      </c>
      <c r="F9" s="7">
        <v>2022</v>
      </c>
      <c r="G9" s="7" t="s">
        <v>208</v>
      </c>
      <c r="H9" s="20" t="s">
        <v>136</v>
      </c>
      <c r="I9" s="7" t="s">
        <v>93</v>
      </c>
      <c r="J9" s="7">
        <v>19</v>
      </c>
      <c r="K9" s="7" t="s">
        <v>137</v>
      </c>
      <c r="L9" s="7" t="s">
        <v>117</v>
      </c>
      <c r="M9" s="11">
        <v>80</v>
      </c>
      <c r="N9" s="11">
        <v>3</v>
      </c>
      <c r="O9" s="12" t="s">
        <v>93</v>
      </c>
      <c r="P9" s="11" t="s">
        <v>134</v>
      </c>
      <c r="Q9" s="13" t="s">
        <v>93</v>
      </c>
      <c r="R9" s="54"/>
      <c r="S9" s="289">
        <f>IF('Données brutes'!S9="Jamais",0,IF('Données brutes'!S9="Rarement",1,IF('Données brutes'!S9="Parfois",2,IF('Données brutes'!S9="Souvent",3,IF('Données brutes'!S9="Presque toujours",4,"")))))</f>
        <v>1</v>
      </c>
      <c r="T9" s="289">
        <f>IF('Données brutes'!T9="Jamais",0,IF('Données brutes'!T9="Rarement",1,IF('Données brutes'!T9="Parfois",2,IF('Données brutes'!T9="Souvent",3,IF('Données brutes'!T9="Presque toujours",4,"")))))</f>
        <v>3</v>
      </c>
      <c r="U9" s="289">
        <f>IF('Données brutes'!U9="Jamais",0,IF('Données brutes'!U9="Rarement",1,IF('Données brutes'!U9="Parfois",2,IF('Données brutes'!U9="Souvent",3,IF('Données brutes'!U9="Presque toujours",4,"")))))</f>
        <v>1</v>
      </c>
      <c r="V9" s="289">
        <f>IF('Données brutes'!V9="Jamais",0,IF('Données brutes'!V9="Rarement",1,IF('Données brutes'!V9="Parfois",2,IF('Données brutes'!V9="Souvent",3,IF('Données brutes'!V9="Presque toujours",4,"")))))</f>
        <v>3</v>
      </c>
      <c r="W9" s="289">
        <f>IF('Données brutes'!W9="Jamais",0,IF('Données brutes'!W9="Rarement",1,IF('Données brutes'!W9="Parfois",2,IF('Données brutes'!W9="Souvent",3,IF('Données brutes'!W9="Presque toujours",4,"")))))</f>
        <v>1</v>
      </c>
      <c r="X9" s="289">
        <f>IF('Données brutes'!X9="Jamais",0,IF('Données brutes'!X9="Rarement",1,IF('Données brutes'!X9="Parfois",2,IF('Données brutes'!X9="Souvent",3,IF('Données brutes'!X9="Presque toujours",4,"")))))</f>
        <v>4</v>
      </c>
      <c r="Y9" s="289">
        <f>IF('Données brutes'!Y9="Jamais",0,IF('Données brutes'!Y9="Rarement",1,IF('Données brutes'!Y9="Parfois",2,IF('Données brutes'!Y9="Souvent",3,IF('Données brutes'!Y9="Presque toujours",4,"")))))</f>
        <v>3</v>
      </c>
      <c r="Z9" s="289">
        <f>IF('Données brutes'!Z9="Jamais",0,IF('Données brutes'!Z9="Rarement",1,IF('Données brutes'!Z9="Parfois",2,IF('Données brutes'!Z9="Souvent",3,IF('Données brutes'!Z9="Presque toujours",4,"")))))</f>
        <v>3</v>
      </c>
      <c r="AA9" s="289">
        <f>IF('Données brutes'!AA9="Jamais",0,IF('Données brutes'!AA9="Rarement",1,IF('Données brutes'!AA9="Parfois",2,IF('Données brutes'!AA9="Souvent",3,IF('Données brutes'!AA9="Presque toujours",4,"")))))</f>
        <v>2</v>
      </c>
      <c r="AB9" s="289">
        <f>IF('Données brutes'!AB9="Jamais",0,IF('Données brutes'!AB9="Rarement",1,IF('Données brutes'!AB9="Parfois",2,IF('Données brutes'!AB9="Souvent",3,IF('Données brutes'!AB9="Presque toujours",4,"")))))</f>
        <v>3</v>
      </c>
      <c r="AC9" s="289">
        <f>IF('Données brutes'!AC9="Jamais",0,IF('Données brutes'!AC9="Rarement",1,IF('Données brutes'!AC9="Parfois",2,IF('Données brutes'!AC9="Souvent",3,IF('Données brutes'!AC9="Presque toujours",4,"")))))</f>
        <v>3</v>
      </c>
      <c r="AD9" s="289">
        <f>IF('Données brutes'!AD9="Jamais",0,IF('Données brutes'!AD9="Rarement",1,IF('Données brutes'!AD9="Parfois",2,IF('Données brutes'!AD9="Souvent",3,IF('Données brutes'!AD9="Presque toujours",4,"")))))</f>
        <v>3</v>
      </c>
      <c r="AE9" s="289">
        <f>IF('Données brutes'!AE9="Jamais",0,IF('Données brutes'!AE9="Rarement",1,IF('Données brutes'!AE9="Parfois",2,IF('Données brutes'!AE9="Souvent",3,IF('Données brutes'!AE9="Presque toujours",4,"")))))</f>
        <v>4</v>
      </c>
      <c r="AF9" s="11" t="s">
        <v>92</v>
      </c>
      <c r="AG9" s="16"/>
      <c r="AH9" s="310" t="str">
        <f>IF('Données brutes'!AH9="Très difficile",-2,IF('Données brutes'!AH9="Difficile",-1,IF('Données brutes'!AH9="Ni facile, ni difficile",0,IF('Données brutes'!AH9="Facile",1,IF('Données brutes'!AH9="Très facile",2,"")))))</f>
        <v/>
      </c>
      <c r="AI9" s="310" t="str">
        <f>IF('Données brutes'!AI9="Très difficile",-2,IF('Données brutes'!AI9="Difficile",-1,IF('Données brutes'!AI9="Ni facile, ni difficile",0,IF('Données brutes'!AI9="Facile",1,IF('Données brutes'!AI9="Très facile",2,"")))))</f>
        <v/>
      </c>
      <c r="AJ9" s="310">
        <f>IF('Données brutes'!AJ9="Très difficile",-2,IF('Données brutes'!AJ9="Difficile",-1,IF('Données brutes'!AJ9="Ni facile, ni difficile",0,IF('Données brutes'!AJ9="Facile",1,IF('Données brutes'!AJ9="Très facile",2,"")))))</f>
        <v>0</v>
      </c>
      <c r="AK9" s="310">
        <f>IF('Données brutes'!AK9="Très difficile",-2,IF('Données brutes'!AK9="Difficile",-1,IF('Données brutes'!AK9="Ni facile, ni difficile",0,IF('Données brutes'!AK9="Facile",1,IF('Données brutes'!AK9="Très facile",2,"")))))</f>
        <v>1</v>
      </c>
      <c r="AL9" s="310">
        <f>IF('Données brutes'!AL9="Très difficile",-2,IF('Données brutes'!AL9="Difficile",-1,IF('Données brutes'!AL9="Ni facile, ni difficile",0,IF('Données brutes'!AL9="Facile",1,IF('Données brutes'!AL9="Très facile",2,"")))))</f>
        <v>0</v>
      </c>
      <c r="AM9" s="310">
        <f>IF('Données brutes'!AM9="Très difficile",-2,IF('Données brutes'!AM9="Difficile",-1,IF('Données brutes'!AM9="Ni facile, ni difficile",0,IF('Données brutes'!AM9="Facile",1,IF('Données brutes'!AM9="Très facile",2,"")))))</f>
        <v>1</v>
      </c>
      <c r="AN9" s="310">
        <f>IF('Données brutes'!AN9="Très difficile",-2,IF('Données brutes'!AN9="Difficile",-1,IF('Données brutes'!AN9="Ni facile, ni difficile",0,IF('Données brutes'!AN9="Facile",1,IF('Données brutes'!AN9="Très facile",2,"")))))</f>
        <v>2</v>
      </c>
      <c r="AO9" s="310">
        <f>IF('Données brutes'!AO9="Très difficile",-2,IF('Données brutes'!AO9="Difficile",-1,IF('Données brutes'!AO9="Ni facile, ni difficile",0,IF('Données brutes'!AO9="Facile",1,IF('Données brutes'!AO9="Très facile",2,"")))))</f>
        <v>2</v>
      </c>
      <c r="AP9" s="310">
        <f>IF('Données brutes'!AP9="Très difficile",-2,IF('Données brutes'!AP9="Difficile",-1,IF('Données brutes'!AP9="Ni facile, ni difficile",0,IF('Données brutes'!AP9="Facile",1,IF('Données brutes'!AP9="Très facile",2,"")))))</f>
        <v>2</v>
      </c>
      <c r="AQ9" s="310">
        <f>IF('Données brutes'!AQ9="Très difficile",-2,IF('Données brutes'!AQ9="Difficile",-1,IF('Données brutes'!AQ9="Ni facile, ni difficile",0,IF('Données brutes'!AQ9="Facile",1,IF('Données brutes'!AQ9="Très facile",2,"")))))</f>
        <v>0</v>
      </c>
      <c r="AR9" s="310">
        <f>IF('Données brutes'!AR9="Très difficile",-2,IF('Données brutes'!AR9="Difficile",-1,IF('Données brutes'!AR9="Ni facile, ni difficile",0,IF('Données brutes'!AR9="Facile",1,IF('Données brutes'!AR9="Très facile",2,"")))))</f>
        <v>0</v>
      </c>
      <c r="AS9" s="54"/>
      <c r="AT9" s="289">
        <f>IF('Données brutes'!AT9="Jamais",0,IF('Données brutes'!AT9="Rarement",1,IF('Données brutes'!AT9="Parfois",2,IF('Données brutes'!AT9="Souvent",3,IF('Données brutes'!AT9="Presque toujours",4,"")))))</f>
        <v>4</v>
      </c>
      <c r="AU9" s="289">
        <f>IF('Données brutes'!AU9="Jamais",0,IF('Données brutes'!AU9="Rarement",1,IF('Données brutes'!AU9="Parfois",2,IF('Données brutes'!AU9="Souvent",3,IF('Données brutes'!AU9="Presque toujours",4,"")))))</f>
        <v>3</v>
      </c>
      <c r="AV9" s="289">
        <f>IF('Données brutes'!AV9="Jamais",0,IF('Données brutes'!AV9="Rarement",1,IF('Données brutes'!AV9="Parfois",2,IF('Données brutes'!AV9="Souvent",3,IF('Données brutes'!AV9="Presque toujours",4,"")))))</f>
        <v>3</v>
      </c>
      <c r="AW9" s="289">
        <f>IF('Données brutes'!AW9="Jamais",0,IF('Données brutes'!AW9="Rarement",1,IF('Données brutes'!AW9="Parfois",2,IF('Données brutes'!AW9="Souvent",3,IF('Données brutes'!AW9="Presque toujours",4,"")))))</f>
        <v>4</v>
      </c>
      <c r="AX9" s="289">
        <f>IF('Données brutes'!AX9="Jamais",0,IF('Données brutes'!AX9="Rarement",1,IF('Données brutes'!AX9="Parfois",2,IF('Données brutes'!AX9="Souvent",3,IF('Données brutes'!AX9="Presque toujours",4,"")))))</f>
        <v>4</v>
      </c>
      <c r="AY9" s="289">
        <f>IF('Données brutes'!AY9="Jamais",0,IF('Données brutes'!AY9="Rarement",1,IF('Données brutes'!AY9="Parfois",2,IF('Données brutes'!AY9="Souvent",3,IF('Données brutes'!AY9="Presque toujours",4,"")))))</f>
        <v>0</v>
      </c>
      <c r="AZ9" s="289">
        <f>IF('Données brutes'!AZ9="Jamais",0,IF('Données brutes'!AZ9="Rarement",1,IF('Données brutes'!AZ9="Parfois",2,IF('Données brutes'!AZ9="Souvent",3,IF('Données brutes'!AZ9="Presque toujours",4,"")))))</f>
        <v>2</v>
      </c>
      <c r="BA9" s="289">
        <f>IF('Données brutes'!BA9="Jamais",0,IF('Données brutes'!BA9="Rarement",1,IF('Données brutes'!BA9="Parfois",2,IF('Données brutes'!BA9="Souvent",3,IF('Données brutes'!BA9="Presque toujours",4,"")))))</f>
        <v>2</v>
      </c>
      <c r="BB9" s="289">
        <f>IF('Données brutes'!BB9="Jamais",0,IF('Données brutes'!BB9="Rarement",1,IF('Données brutes'!BB9="Parfois",2,IF('Données brutes'!BB9="Souvent",3,IF('Données brutes'!BB9="Presque toujours",4,"")))))</f>
        <v>0</v>
      </c>
      <c r="BC9" s="289">
        <f>IF('Données brutes'!BC9="Jamais",0,IF('Données brutes'!BC9="Rarement",1,IF('Données brutes'!BC9="Parfois",2,IF('Données brutes'!BC9="Souvent",3,IF('Données brutes'!BC9="Presque toujours",4,"")))))</f>
        <v>4</v>
      </c>
      <c r="BD9" s="289">
        <f>IF('Données brutes'!BD9="Jamais",0,IF('Données brutes'!BD9="Rarement",1,IF('Données brutes'!BD9="Parfois",2,IF('Données brutes'!BD9="Souvent",3,IF('Données brutes'!BD9="Presque toujours",4,"")))))</f>
        <v>3</v>
      </c>
      <c r="BE9" s="289">
        <f>IF('Données brutes'!BE9="Jamais",0,IF('Données brutes'!BE9="Rarement",1,IF('Données brutes'!BE9="Parfois",2,IF('Données brutes'!BE9="Souvent",3,IF('Données brutes'!BE9="Presque toujours",4,"")))))</f>
        <v>4</v>
      </c>
      <c r="BF9" s="289">
        <f>IF('Données brutes'!BF9="Jamais",0,IF('Données brutes'!BF9="Rarement",1,IF('Données brutes'!BF9="Parfois",2,IF('Données brutes'!BF9="Souvent",3,IF('Données brutes'!BF9="Presque toujours",4,"")))))</f>
        <v>2</v>
      </c>
      <c r="BG9" s="54"/>
      <c r="BH9" s="306">
        <f>IF('Données brutes'!BH9="Pas du tout à l'aise",0,IF('Données brutes'!BH9="Plutôt pas à l'aise",1,IF('Données brutes'!BH9="Plutôt à l'aise",2,IF('Données brutes'!BH9="Tout à fait à l'aise",3,""))))</f>
        <v>2</v>
      </c>
      <c r="BI9" s="306">
        <f>IF('Données brutes'!BI9="Pas du tout à l'aise",0,IF('Données brutes'!BI9="Plutôt pas à l'aise",1,IF('Données brutes'!BI9="Plutôt à l'aise",2,IF('Données brutes'!BI9="Tout à fait à l'aise",3,""))))</f>
        <v>1</v>
      </c>
      <c r="BJ9" s="306">
        <f>IF('Données brutes'!BJ9="Pas du tout à l'aise",0,IF('Données brutes'!BJ9="Plutôt pas à l'aise",1,IF('Données brutes'!BJ9="Plutôt à l'aise",2,IF('Données brutes'!BJ9="Tout à fait à l'aise",3,""))))</f>
        <v>2</v>
      </c>
      <c r="BK9" s="306">
        <f>IF('Données brutes'!BK9="Pas du tout à l'aise",0,IF('Données brutes'!BK9="Plutôt pas à l'aise",1,IF('Données brutes'!BK9="Plutôt à l'aise",2,IF('Données brutes'!BK9="Tout à fait à l'aise",3,""))))</f>
        <v>2</v>
      </c>
      <c r="BL9" s="306">
        <f>IF('Données brutes'!BL9="Pas du tout à l'aise",0,IF('Données brutes'!BL9="Plutôt pas à l'aise",1,IF('Données brutes'!BL9="Plutôt à l'aise",2,IF('Données brutes'!BL9="Tout à fait à l'aise",3,""))))</f>
        <v>3</v>
      </c>
      <c r="BM9" s="306">
        <f>IF('Données brutes'!BM9="Pas du tout à l'aise",0,IF('Données brutes'!BM9="Plutôt pas à l'aise",1,IF('Données brutes'!BM9="Plutôt à l'aise",2,IF('Données brutes'!BM9="Tout à fait à l'aise",3,""))))</f>
        <v>3</v>
      </c>
      <c r="BN9" s="54"/>
      <c r="BO9" s="255">
        <f>IF('Données brutes'!BO9="pas du tout acquis",0,IF('Données brutes'!BO9="plutôt pas acquis",1,IF('Données brutes'!BO9="plutôt acquis",2,IF('Données brutes'!BO9="acquis",3,""))))</f>
        <v>1</v>
      </c>
      <c r="BP9" s="255">
        <f>IF('Données brutes'!BP9="pas du tout acquis",0,IF('Données brutes'!BP9="plutôt pas acquis",1,IF('Données brutes'!BP9="plutôt acquis",2,IF('Données brutes'!BP9="acquis",3,""))))</f>
        <v>2</v>
      </c>
      <c r="BQ9" s="255">
        <f>IF('Données brutes'!BQ9="pas du tout acquis",0,IF('Données brutes'!BQ9="plutôt pas acquis",1,IF('Données brutes'!BQ9="plutôt acquis",2,IF('Données brutes'!BQ9="acquis",3,""))))</f>
        <v>2</v>
      </c>
      <c r="BR9" s="255">
        <f>IF('Données brutes'!BR9="pas du tout acquis",0,IF('Données brutes'!BR9="plutôt pas acquis",1,IF('Données brutes'!BR9="plutôt acquis",2,IF('Données brutes'!BR9="acquis",3,""))))</f>
        <v>2</v>
      </c>
      <c r="BS9" s="255">
        <f>IF('Données brutes'!BS9="pas du tout acquis",0,IF('Données brutes'!BS9="plutôt pas acquis",1,IF('Données brutes'!BS9="plutôt acquis",2,IF('Données brutes'!BS9="acquis",3,""))))</f>
        <v>3</v>
      </c>
      <c r="BT9" s="255">
        <f>IF('Données brutes'!BT9="pas du tout acquis",0,IF('Données brutes'!BT9="plutôt pas acquis",1,IF('Données brutes'!BT9="plutôt acquis",2,IF('Données brutes'!BT9="acquis",3,""))))</f>
        <v>3</v>
      </c>
      <c r="BU9" s="255">
        <f>IF('Données brutes'!BU9="pas du tout acquis",0,IF('Données brutes'!BU9="plutôt pas acquis",1,IF('Données brutes'!BU9="plutôt acquis",2,IF('Données brutes'!BU9="acquis",3,""))))</f>
        <v>3</v>
      </c>
      <c r="BV9" s="255">
        <f>IF('Données brutes'!BV9="pas du tout acquis",0,IF('Données brutes'!BV9="plutôt pas acquis",1,IF('Données brutes'!BV9="plutôt acquis",2,IF('Données brutes'!BV9="acquis",3,""))))</f>
        <v>2</v>
      </c>
      <c r="BW9" s="256">
        <f>IF('Données brutes'!BW9="Pas du tout outillée",0,IF('Données brutes'!BW9="Plutôt pas outillée",1,IF('Données brutes'!BW9="Plutôt outillée",2,IF('Données brutes'!BW9="Tout à fait outillée",3,""))))</f>
        <v>2</v>
      </c>
      <c r="BX9" s="17" t="s">
        <v>97</v>
      </c>
      <c r="BY9" s="253">
        <f>IF('Données brutes'!BY9="Plutôt non",-2,IF('Données brutes'!BY9="Non",-1,IF('Données brutes'!BY9="Neutre",0,IF('Données brutes'!BY9="Plutôt oui",1,IF('Données brutes'!BY9="Oui",2,"")))))</f>
        <v>2</v>
      </c>
      <c r="BZ9" s="17" t="s">
        <v>92</v>
      </c>
      <c r="CA9" s="253">
        <f>IF('Données brutes'!CA9="Plutôt non",-2,IF('Données brutes'!CA9="Non",-1,IF('Données brutes'!CA9="Neutre",0,IF('Données brutes'!CA9="Plutôt oui",1,IF('Données brutes'!CA9="Oui",2,"")))))</f>
        <v>2</v>
      </c>
      <c r="CB9" s="11">
        <v>0</v>
      </c>
      <c r="CC9" s="253">
        <f>IF('Données brutes'!CC9="Plutôt non",-2,IF('Données brutes'!CC9="Non",-1,IF('Données brutes'!CC9="Neutre",0,IF('Données brutes'!CC9="Plutôt oui",1,IF('Données brutes'!CC9="Oui",2,"")))))</f>
        <v>2</v>
      </c>
      <c r="CD9" s="253">
        <f>IF('Données brutes'!CD9="Plutôt non",-2,IF('Données brutes'!CD9="Non",-1,IF('Données brutes'!CD9="Neutre",0,IF('Données brutes'!CD9="Plutôt oui",1,IF('Données brutes'!CD9="Oui",2,"")))))</f>
        <v>2</v>
      </c>
      <c r="CE9" s="253">
        <f>IF('Données brutes'!CE9="Plutôt non",-2,IF('Données brutes'!CE9="Non",-1,IF('Données brutes'!CE9="Neutre",0,IF('Données brutes'!CE9="Plutôt oui",1,IF('Données brutes'!CE9="Oui",2,"")))))</f>
        <v>-1</v>
      </c>
      <c r="CF9" s="7" t="s">
        <v>93</v>
      </c>
    </row>
    <row r="10" spans="1:88" ht="15.75" customHeight="1" x14ac:dyDescent="0.25">
      <c r="B10" s="8">
        <v>6</v>
      </c>
      <c r="C10" s="21">
        <v>26</v>
      </c>
      <c r="D10" s="22" t="s">
        <v>89</v>
      </c>
      <c r="E10" s="22" t="s">
        <v>90</v>
      </c>
      <c r="F10" s="22">
        <v>2022</v>
      </c>
      <c r="G10" s="7" t="s">
        <v>208</v>
      </c>
      <c r="H10" s="10" t="s">
        <v>92</v>
      </c>
      <c r="I10" s="23" t="s">
        <v>92</v>
      </c>
      <c r="J10" s="22" t="s">
        <v>141</v>
      </c>
      <c r="K10" s="22" t="s">
        <v>141</v>
      </c>
      <c r="L10" s="22" t="s">
        <v>141</v>
      </c>
      <c r="M10" s="22" t="s">
        <v>141</v>
      </c>
      <c r="N10" s="22" t="s">
        <v>141</v>
      </c>
      <c r="O10" s="24" t="s">
        <v>141</v>
      </c>
      <c r="P10" s="22" t="s">
        <v>141</v>
      </c>
      <c r="Q10" s="27" t="s">
        <v>141</v>
      </c>
      <c r="R10" s="54"/>
      <c r="S10" s="289" t="str">
        <f>IF('Données brutes'!S10="Jamais",0,IF('Données brutes'!S10="Rarement",1,IF('Données brutes'!S10="Parfois",2,IF('Données brutes'!S10="Souvent",3,IF('Données brutes'!S10="Presque toujours",4,"")))))</f>
        <v/>
      </c>
      <c r="T10" s="289" t="str">
        <f>IF('Données brutes'!T10="Jamais",0,IF('Données brutes'!T10="Rarement",1,IF('Données brutes'!T10="Parfois",2,IF('Données brutes'!T10="Souvent",3,IF('Données brutes'!T10="Presque toujours",4,"")))))</f>
        <v/>
      </c>
      <c r="U10" s="289" t="str">
        <f>IF('Données brutes'!U10="Jamais",0,IF('Données brutes'!U10="Rarement",1,IF('Données brutes'!U10="Parfois",2,IF('Données brutes'!U10="Souvent",3,IF('Données brutes'!U10="Presque toujours",4,"")))))</f>
        <v/>
      </c>
      <c r="V10" s="289" t="str">
        <f>IF('Données brutes'!V10="Jamais",0,IF('Données brutes'!V10="Rarement",1,IF('Données brutes'!V10="Parfois",2,IF('Données brutes'!V10="Souvent",3,IF('Données brutes'!V10="Presque toujours",4,"")))))</f>
        <v/>
      </c>
      <c r="W10" s="289" t="str">
        <f>IF('Données brutes'!W10="Jamais",0,IF('Données brutes'!W10="Rarement",1,IF('Données brutes'!W10="Parfois",2,IF('Données brutes'!W10="Souvent",3,IF('Données brutes'!W10="Presque toujours",4,"")))))</f>
        <v/>
      </c>
      <c r="X10" s="289" t="str">
        <f>IF('Données brutes'!X10="Jamais",0,IF('Données brutes'!X10="Rarement",1,IF('Données brutes'!X10="Parfois",2,IF('Données brutes'!X10="Souvent",3,IF('Données brutes'!X10="Presque toujours",4,"")))))</f>
        <v/>
      </c>
      <c r="Y10" s="289" t="str">
        <f>IF('Données brutes'!Y10="Jamais",0,IF('Données brutes'!Y10="Rarement",1,IF('Données brutes'!Y10="Parfois",2,IF('Données brutes'!Y10="Souvent",3,IF('Données brutes'!Y10="Presque toujours",4,"")))))</f>
        <v/>
      </c>
      <c r="Z10" s="289" t="str">
        <f>IF('Données brutes'!Z10="Jamais",0,IF('Données brutes'!Z10="Rarement",1,IF('Données brutes'!Z10="Parfois",2,IF('Données brutes'!Z10="Souvent",3,IF('Données brutes'!Z10="Presque toujours",4,"")))))</f>
        <v/>
      </c>
      <c r="AA10" s="289" t="str">
        <f>IF('Données brutes'!AA10="Jamais",0,IF('Données brutes'!AA10="Rarement",1,IF('Données brutes'!AA10="Parfois",2,IF('Données brutes'!AA10="Souvent",3,IF('Données brutes'!AA10="Presque toujours",4,"")))))</f>
        <v/>
      </c>
      <c r="AB10" s="289" t="str">
        <f>IF('Données brutes'!AB10="Jamais",0,IF('Données brutes'!AB10="Rarement",1,IF('Données brutes'!AB10="Parfois",2,IF('Données brutes'!AB10="Souvent",3,IF('Données brutes'!AB10="Presque toujours",4,"")))))</f>
        <v/>
      </c>
      <c r="AC10" s="289" t="str">
        <f>IF('Données brutes'!AC10="Jamais",0,IF('Données brutes'!AC10="Rarement",1,IF('Données brutes'!AC10="Parfois",2,IF('Données brutes'!AC10="Souvent",3,IF('Données brutes'!AC10="Presque toujours",4,"")))))</f>
        <v/>
      </c>
      <c r="AD10" s="289" t="str">
        <f>IF('Données brutes'!AD10="Jamais",0,IF('Données brutes'!AD10="Rarement",1,IF('Données brutes'!AD10="Parfois",2,IF('Données brutes'!AD10="Souvent",3,IF('Données brutes'!AD10="Presque toujours",4,"")))))</f>
        <v/>
      </c>
      <c r="AE10" s="289" t="str">
        <f>IF('Données brutes'!AE10="Jamais",0,IF('Données brutes'!AE10="Rarement",1,IF('Données brutes'!AE10="Parfois",2,IF('Données brutes'!AE10="Souvent",3,IF('Données brutes'!AE10="Presque toujours",4,"")))))</f>
        <v/>
      </c>
      <c r="AF10" s="23" t="s">
        <v>141</v>
      </c>
      <c r="AG10" s="26"/>
      <c r="AH10" s="310" t="str">
        <f>IF('Données brutes'!AH10="Très difficile",-2,IF('Données brutes'!AH10="Difficile",-1,IF('Données brutes'!AH10="Ni facile, ni difficile",0,IF('Données brutes'!AH10="Facile",1,IF('Données brutes'!AH10="Très facile",2,"")))))</f>
        <v/>
      </c>
      <c r="AI10" s="310" t="str">
        <f>IF('Données brutes'!AI10="Très difficile",-2,IF('Données brutes'!AI10="Difficile",-1,IF('Données brutes'!AI10="Ni facile, ni difficile",0,IF('Données brutes'!AI10="Facile",1,IF('Données brutes'!AI10="Très facile",2,"")))))</f>
        <v/>
      </c>
      <c r="AJ10" s="310" t="str">
        <f>IF('Données brutes'!AJ10="Très difficile",-2,IF('Données brutes'!AJ10="Difficile",-1,IF('Données brutes'!AJ10="Ni facile, ni difficile",0,IF('Données brutes'!AJ10="Facile",1,IF('Données brutes'!AJ10="Très facile",2,"")))))</f>
        <v/>
      </c>
      <c r="AK10" s="310" t="str">
        <f>IF('Données brutes'!AK10="Très difficile",-2,IF('Données brutes'!AK10="Difficile",-1,IF('Données brutes'!AK10="Ni facile, ni difficile",0,IF('Données brutes'!AK10="Facile",1,IF('Données brutes'!AK10="Très facile",2,"")))))</f>
        <v/>
      </c>
      <c r="AL10" s="310" t="str">
        <f>IF('Données brutes'!AL10="Très difficile",-2,IF('Données brutes'!AL10="Difficile",-1,IF('Données brutes'!AL10="Ni facile, ni difficile",0,IF('Données brutes'!AL10="Facile",1,IF('Données brutes'!AL10="Très facile",2,"")))))</f>
        <v/>
      </c>
      <c r="AM10" s="310" t="str">
        <f>IF('Données brutes'!AM10="Très difficile",-2,IF('Données brutes'!AM10="Difficile",-1,IF('Données brutes'!AM10="Ni facile, ni difficile",0,IF('Données brutes'!AM10="Facile",1,IF('Données brutes'!AM10="Très facile",2,"")))))</f>
        <v/>
      </c>
      <c r="AN10" s="310" t="str">
        <f>IF('Données brutes'!AN10="Très difficile",-2,IF('Données brutes'!AN10="Difficile",-1,IF('Données brutes'!AN10="Ni facile, ni difficile",0,IF('Données brutes'!AN10="Facile",1,IF('Données brutes'!AN10="Très facile",2,"")))))</f>
        <v/>
      </c>
      <c r="AO10" s="310" t="str">
        <f>IF('Données brutes'!AO10="Très difficile",-2,IF('Données brutes'!AO10="Difficile",-1,IF('Données brutes'!AO10="Ni facile, ni difficile",0,IF('Données brutes'!AO10="Facile",1,IF('Données brutes'!AO10="Très facile",2,"")))))</f>
        <v/>
      </c>
      <c r="AP10" s="310" t="str">
        <f>IF('Données brutes'!AP10="Très difficile",-2,IF('Données brutes'!AP10="Difficile",-1,IF('Données brutes'!AP10="Ni facile, ni difficile",0,IF('Données brutes'!AP10="Facile",1,IF('Données brutes'!AP10="Très facile",2,"")))))</f>
        <v/>
      </c>
      <c r="AQ10" s="310" t="str">
        <f>IF('Données brutes'!AQ10="Très difficile",-2,IF('Données brutes'!AQ10="Difficile",-1,IF('Données brutes'!AQ10="Ni facile, ni difficile",0,IF('Données brutes'!AQ10="Facile",1,IF('Données brutes'!AQ10="Très facile",2,"")))))</f>
        <v/>
      </c>
      <c r="AR10" s="310" t="str">
        <f>IF('Données brutes'!AR10="Très difficile",-2,IF('Données brutes'!AR10="Difficile",-1,IF('Données brutes'!AR10="Ni facile, ni difficile",0,IF('Données brutes'!AR10="Facile",1,IF('Données brutes'!AR10="Très facile",2,"")))))</f>
        <v/>
      </c>
      <c r="AS10" s="54"/>
      <c r="AT10" s="289" t="str">
        <f>IF('Données brutes'!AT10="Jamais",0,IF('Données brutes'!AT10="Rarement",1,IF('Données brutes'!AT10="Parfois",2,IF('Données brutes'!AT10="Souvent",3,IF('Données brutes'!AT10="Presque toujours",4,"")))))</f>
        <v/>
      </c>
      <c r="AU10" s="289" t="str">
        <f>IF('Données brutes'!AU10="Jamais",0,IF('Données brutes'!AU10="Rarement",1,IF('Données brutes'!AU10="Parfois",2,IF('Données brutes'!AU10="Souvent",3,IF('Données brutes'!AU10="Presque toujours",4,"")))))</f>
        <v/>
      </c>
      <c r="AV10" s="289" t="str">
        <f>IF('Données brutes'!AV10="Jamais",0,IF('Données brutes'!AV10="Rarement",1,IF('Données brutes'!AV10="Parfois",2,IF('Données brutes'!AV10="Souvent",3,IF('Données brutes'!AV10="Presque toujours",4,"")))))</f>
        <v/>
      </c>
      <c r="AW10" s="289" t="str">
        <f>IF('Données brutes'!AW10="Jamais",0,IF('Données brutes'!AW10="Rarement",1,IF('Données brutes'!AW10="Parfois",2,IF('Données brutes'!AW10="Souvent",3,IF('Données brutes'!AW10="Presque toujours",4,"")))))</f>
        <v/>
      </c>
      <c r="AX10" s="289" t="str">
        <f>IF('Données brutes'!AX10="Jamais",0,IF('Données brutes'!AX10="Rarement",1,IF('Données brutes'!AX10="Parfois",2,IF('Données brutes'!AX10="Souvent",3,IF('Données brutes'!AX10="Presque toujours",4,"")))))</f>
        <v/>
      </c>
      <c r="AY10" s="289" t="str">
        <f>IF('Données brutes'!AY10="Jamais",0,IF('Données brutes'!AY10="Rarement",1,IF('Données brutes'!AY10="Parfois",2,IF('Données brutes'!AY10="Souvent",3,IF('Données brutes'!AY10="Presque toujours",4,"")))))</f>
        <v/>
      </c>
      <c r="AZ10" s="289" t="str">
        <f>IF('Données brutes'!AZ10="Jamais",0,IF('Données brutes'!AZ10="Rarement",1,IF('Données brutes'!AZ10="Parfois",2,IF('Données brutes'!AZ10="Souvent",3,IF('Données brutes'!AZ10="Presque toujours",4,"")))))</f>
        <v/>
      </c>
      <c r="BA10" s="289" t="str">
        <f>IF('Données brutes'!BA10="Jamais",0,IF('Données brutes'!BA10="Rarement",1,IF('Données brutes'!BA10="Parfois",2,IF('Données brutes'!BA10="Souvent",3,IF('Données brutes'!BA10="Presque toujours",4,"")))))</f>
        <v/>
      </c>
      <c r="BB10" s="289" t="str">
        <f>IF('Données brutes'!BB10="Jamais",0,IF('Données brutes'!BB10="Rarement",1,IF('Données brutes'!BB10="Parfois",2,IF('Données brutes'!BB10="Souvent",3,IF('Données brutes'!BB10="Presque toujours",4,"")))))</f>
        <v/>
      </c>
      <c r="BC10" s="289" t="str">
        <f>IF('Données brutes'!BC10="Jamais",0,IF('Données brutes'!BC10="Rarement",1,IF('Données brutes'!BC10="Parfois",2,IF('Données brutes'!BC10="Souvent",3,IF('Données brutes'!BC10="Presque toujours",4,"")))))</f>
        <v/>
      </c>
      <c r="BD10" s="289" t="str">
        <f>IF('Données brutes'!BD10="Jamais",0,IF('Données brutes'!BD10="Rarement",1,IF('Données brutes'!BD10="Parfois",2,IF('Données brutes'!BD10="Souvent",3,IF('Données brutes'!BD10="Presque toujours",4,"")))))</f>
        <v/>
      </c>
      <c r="BE10" s="289" t="str">
        <f>IF('Données brutes'!BE10="Jamais",0,IF('Données brutes'!BE10="Rarement",1,IF('Données brutes'!BE10="Parfois",2,IF('Données brutes'!BE10="Souvent",3,IF('Données brutes'!BE10="Presque toujours",4,"")))))</f>
        <v/>
      </c>
      <c r="BF10" s="289" t="str">
        <f>IF('Données brutes'!BF10="Jamais",0,IF('Données brutes'!BF10="Rarement",1,IF('Données brutes'!BF10="Parfois",2,IF('Données brutes'!BF10="Souvent",3,IF('Données brutes'!BF10="Presque toujours",4,"")))))</f>
        <v/>
      </c>
      <c r="BG10" s="54"/>
      <c r="BH10" s="306" t="str">
        <f>IF('Données brutes'!BH10="Pas du tout à l'aise",0,IF('Données brutes'!BH10="Plutôt pas à l'aise",1,IF('Données brutes'!BH10="Plutôt à l'aise",2,IF('Données brutes'!BH10="Tout à fait à l'aise",3,""))))</f>
        <v/>
      </c>
      <c r="BI10" s="306" t="str">
        <f>IF('Données brutes'!BI10="Pas du tout à l'aise",0,IF('Données brutes'!BI10="Plutôt pas à l'aise",1,IF('Données brutes'!BI10="Plutôt à l'aise",2,IF('Données brutes'!BI10="Tout à fait à l'aise",3,""))))</f>
        <v/>
      </c>
      <c r="BJ10" s="306" t="str">
        <f>IF('Données brutes'!BJ10="Pas du tout à l'aise",0,IF('Données brutes'!BJ10="Plutôt pas à l'aise",1,IF('Données brutes'!BJ10="Plutôt à l'aise",2,IF('Données brutes'!BJ10="Tout à fait à l'aise",3,""))))</f>
        <v/>
      </c>
      <c r="BK10" s="306" t="str">
        <f>IF('Données brutes'!BK10="Pas du tout à l'aise",0,IF('Données brutes'!BK10="Plutôt pas à l'aise",1,IF('Données brutes'!BK10="Plutôt à l'aise",2,IF('Données brutes'!BK10="Tout à fait à l'aise",3,""))))</f>
        <v/>
      </c>
      <c r="BL10" s="306" t="str">
        <f>IF('Données brutes'!BL10="Pas du tout à l'aise",0,IF('Données brutes'!BL10="Plutôt pas à l'aise",1,IF('Données brutes'!BL10="Plutôt à l'aise",2,IF('Données brutes'!BL10="Tout à fait à l'aise",3,""))))</f>
        <v/>
      </c>
      <c r="BM10" s="306" t="str">
        <f>IF('Données brutes'!BM10="Pas du tout à l'aise",0,IF('Données brutes'!BM10="Plutôt pas à l'aise",1,IF('Données brutes'!BM10="Plutôt à l'aise",2,IF('Données brutes'!BM10="Tout à fait à l'aise",3,""))))</f>
        <v/>
      </c>
      <c r="BN10" s="54"/>
      <c r="BO10" s="255" t="str">
        <f>IF('Données brutes'!BO10="pas du tout acquis",0,IF('Données brutes'!BO10="plutôt pas acquis",1,IF('Données brutes'!BO10="plutôt acquis",2,IF('Données brutes'!BO10="acquis",3,""))))</f>
        <v/>
      </c>
      <c r="BP10" s="255" t="str">
        <f>IF('Données brutes'!BP10="pas du tout acquis",0,IF('Données brutes'!BP10="plutôt pas acquis",1,IF('Données brutes'!BP10="plutôt acquis",2,IF('Données brutes'!BP10="acquis",3,""))))</f>
        <v/>
      </c>
      <c r="BQ10" s="255" t="str">
        <f>IF('Données brutes'!BQ10="pas du tout acquis",0,IF('Données brutes'!BQ10="plutôt pas acquis",1,IF('Données brutes'!BQ10="plutôt acquis",2,IF('Données brutes'!BQ10="acquis",3,""))))</f>
        <v/>
      </c>
      <c r="BR10" s="255" t="str">
        <f>IF('Données brutes'!BR10="pas du tout acquis",0,IF('Données brutes'!BR10="plutôt pas acquis",1,IF('Données brutes'!BR10="plutôt acquis",2,IF('Données brutes'!BR10="acquis",3,""))))</f>
        <v/>
      </c>
      <c r="BS10" s="255" t="str">
        <f>IF('Données brutes'!BS10="pas du tout acquis",0,IF('Données brutes'!BS10="plutôt pas acquis",1,IF('Données brutes'!BS10="plutôt acquis",2,IF('Données brutes'!BS10="acquis",3,""))))</f>
        <v/>
      </c>
      <c r="BT10" s="255" t="str">
        <f>IF('Données brutes'!BT10="pas du tout acquis",0,IF('Données brutes'!BT10="plutôt pas acquis",1,IF('Données brutes'!BT10="plutôt acquis",2,IF('Données brutes'!BT10="acquis",3,""))))</f>
        <v/>
      </c>
      <c r="BU10" s="255" t="str">
        <f>IF('Données brutes'!BU10="pas du tout acquis",0,IF('Données brutes'!BU10="plutôt pas acquis",1,IF('Données brutes'!BU10="plutôt acquis",2,IF('Données brutes'!BU10="acquis",3,""))))</f>
        <v/>
      </c>
      <c r="BV10" s="255" t="str">
        <f>IF('Données brutes'!BV10="pas du tout acquis",0,IF('Données brutes'!BV10="plutôt pas acquis",1,IF('Données brutes'!BV10="plutôt acquis",2,IF('Données brutes'!BV10="acquis",3,""))))</f>
        <v/>
      </c>
      <c r="BW10" s="256" t="str">
        <f>IF('Données brutes'!BW10="Pas du tout outillée",0,IF('Données brutes'!BW10="Plutôt pas outillée",1,IF('Données brutes'!BW10="Plutôt outillée",2,IF('Données brutes'!BW10="Tout à fait outillée",3,""))))</f>
        <v/>
      </c>
      <c r="BX10" s="25"/>
      <c r="BY10" s="253" t="str">
        <f>IF('Données brutes'!BY10="Plutôt non",-2,IF('Données brutes'!BY10="Non",-1,IF('Données brutes'!BY10="Neutre",0,IF('Données brutes'!BY10="Plutôt oui",1,IF('Données brutes'!BY10="Oui",2,"")))))</f>
        <v/>
      </c>
      <c r="BZ10" s="25"/>
      <c r="CA10" s="253" t="str">
        <f>IF('Données brutes'!CA10="Plutôt non",-2,IF('Données brutes'!CA10="Non",-1,IF('Données brutes'!CA10="Neutre",0,IF('Données brutes'!CA10="Plutôt oui",1,IF('Données brutes'!CA10="Oui",2,"")))))</f>
        <v/>
      </c>
      <c r="CB10" s="22"/>
      <c r="CC10" s="253" t="str">
        <f>IF('Données brutes'!CC10="Plutôt non",-2,IF('Données brutes'!CC10="Non",-1,IF('Données brutes'!CC10="Neutre",0,IF('Données brutes'!CC10="Plutôt oui",1,IF('Données brutes'!CC10="Oui",2,"")))))</f>
        <v/>
      </c>
      <c r="CD10" s="253" t="str">
        <f>IF('Données brutes'!CD10="Plutôt non",-2,IF('Données brutes'!CD10="Non",-1,IF('Données brutes'!CD10="Neutre",0,IF('Données brutes'!CD10="Plutôt oui",1,IF('Données brutes'!CD10="Oui",2,"")))))</f>
        <v/>
      </c>
      <c r="CE10" s="253" t="str">
        <f>IF('Données brutes'!CE10="Plutôt non",-2,IF('Données brutes'!CE10="Non",-1,IF('Données brutes'!CE10="Neutre",0,IF('Données brutes'!CE10="Plutôt oui",1,IF('Données brutes'!CE10="Oui",2,"")))))</f>
        <v/>
      </c>
      <c r="CF10" s="23"/>
    </row>
    <row r="11" spans="1:88" ht="15.75" customHeight="1" x14ac:dyDescent="0.25">
      <c r="B11" s="8">
        <v>7</v>
      </c>
      <c r="C11" s="9">
        <v>34</v>
      </c>
      <c r="D11" s="7" t="s">
        <v>89</v>
      </c>
      <c r="E11" s="7" t="s">
        <v>90</v>
      </c>
      <c r="F11" s="7">
        <v>2023</v>
      </c>
      <c r="G11" s="7" t="s">
        <v>208</v>
      </c>
      <c r="H11" s="10" t="s">
        <v>92</v>
      </c>
      <c r="I11" s="7" t="s">
        <v>93</v>
      </c>
      <c r="J11" s="7">
        <v>11</v>
      </c>
      <c r="K11" s="7" t="s">
        <v>126</v>
      </c>
      <c r="L11" s="7" t="s">
        <v>127</v>
      </c>
      <c r="M11" s="11">
        <v>55</v>
      </c>
      <c r="N11" s="11">
        <v>12</v>
      </c>
      <c r="O11" s="12" t="s">
        <v>93</v>
      </c>
      <c r="P11" s="11" t="s">
        <v>134</v>
      </c>
      <c r="Q11" s="19" t="s">
        <v>92</v>
      </c>
      <c r="R11" s="54"/>
      <c r="S11" s="289">
        <f>IF('Données brutes'!S11="Jamais",0,IF('Données brutes'!S11="Rarement",1,IF('Données brutes'!S11="Parfois",2,IF('Données brutes'!S11="Souvent",3,IF('Données brutes'!S11="Presque toujours",4,"")))))</f>
        <v>3</v>
      </c>
      <c r="T11" s="289">
        <f>IF('Données brutes'!T11="Jamais",0,IF('Données brutes'!T11="Rarement",1,IF('Données brutes'!T11="Parfois",2,IF('Données brutes'!T11="Souvent",3,IF('Données brutes'!T11="Presque toujours",4,"")))))</f>
        <v>3</v>
      </c>
      <c r="U11" s="289">
        <f>IF('Données brutes'!U11="Jamais",0,IF('Données brutes'!U11="Rarement",1,IF('Données brutes'!U11="Parfois",2,IF('Données brutes'!U11="Souvent",3,IF('Données brutes'!U11="Presque toujours",4,"")))))</f>
        <v>2</v>
      </c>
      <c r="V11" s="289">
        <f>IF('Données brutes'!V11="Jamais",0,IF('Données brutes'!V11="Rarement",1,IF('Données brutes'!V11="Parfois",2,IF('Données brutes'!V11="Souvent",3,IF('Données brutes'!V11="Presque toujours",4,"")))))</f>
        <v>2</v>
      </c>
      <c r="W11" s="289">
        <f>IF('Données brutes'!W11="Jamais",0,IF('Données brutes'!W11="Rarement",1,IF('Données brutes'!W11="Parfois",2,IF('Données brutes'!W11="Souvent",3,IF('Données brutes'!W11="Presque toujours",4,"")))))</f>
        <v>3</v>
      </c>
      <c r="X11" s="289">
        <f>IF('Données brutes'!X11="Jamais",0,IF('Données brutes'!X11="Rarement",1,IF('Données brutes'!X11="Parfois",2,IF('Données brutes'!X11="Souvent",3,IF('Données brutes'!X11="Presque toujours",4,"")))))</f>
        <v>3</v>
      </c>
      <c r="Y11" s="289">
        <f>IF('Données brutes'!Y11="Jamais",0,IF('Données brutes'!Y11="Rarement",1,IF('Données brutes'!Y11="Parfois",2,IF('Données brutes'!Y11="Souvent",3,IF('Données brutes'!Y11="Presque toujours",4,"")))))</f>
        <v>4</v>
      </c>
      <c r="Z11" s="289">
        <f>IF('Données brutes'!Z11="Jamais",0,IF('Données brutes'!Z11="Rarement",1,IF('Données brutes'!Z11="Parfois",2,IF('Données brutes'!Z11="Souvent",3,IF('Données brutes'!Z11="Presque toujours",4,"")))))</f>
        <v>3</v>
      </c>
      <c r="AA11" s="289">
        <f>IF('Données brutes'!AA11="Jamais",0,IF('Données brutes'!AA11="Rarement",1,IF('Données brutes'!AA11="Parfois",2,IF('Données brutes'!AA11="Souvent",3,IF('Données brutes'!AA11="Presque toujours",4,"")))))</f>
        <v>3</v>
      </c>
      <c r="AB11" s="289">
        <f>IF('Données brutes'!AB11="Jamais",0,IF('Données brutes'!AB11="Rarement",1,IF('Données brutes'!AB11="Parfois",2,IF('Données brutes'!AB11="Souvent",3,IF('Données brutes'!AB11="Presque toujours",4,"")))))</f>
        <v>2</v>
      </c>
      <c r="AC11" s="289">
        <f>IF('Données brutes'!AC11="Jamais",0,IF('Données brutes'!AC11="Rarement",1,IF('Données brutes'!AC11="Parfois",2,IF('Données brutes'!AC11="Souvent",3,IF('Données brutes'!AC11="Presque toujours",4,"")))))</f>
        <v>4</v>
      </c>
      <c r="AD11" s="289">
        <f>IF('Données brutes'!AD11="Jamais",0,IF('Données brutes'!AD11="Rarement",1,IF('Données brutes'!AD11="Parfois",2,IF('Données brutes'!AD11="Souvent",3,IF('Données brutes'!AD11="Presque toujours",4,"")))))</f>
        <v>3</v>
      </c>
      <c r="AE11" s="289">
        <f>IF('Données brutes'!AE11="Jamais",0,IF('Données brutes'!AE11="Rarement",1,IF('Données brutes'!AE11="Parfois",2,IF('Données brutes'!AE11="Souvent",3,IF('Données brutes'!AE11="Presque toujours",4,"")))))</f>
        <v>4</v>
      </c>
      <c r="AF11" s="11" t="s">
        <v>100</v>
      </c>
      <c r="AG11" s="16"/>
      <c r="AH11" s="310">
        <f>IF('Données brutes'!AH11="Très difficile",-2,IF('Données brutes'!AH11="Difficile",-1,IF('Données brutes'!AH11="Ni facile, ni difficile",0,IF('Données brutes'!AH11="Facile",1,IF('Données brutes'!AH11="Très facile",2,"")))))</f>
        <v>0</v>
      </c>
      <c r="AI11" s="310">
        <f>IF('Données brutes'!AI11="Très difficile",-2,IF('Données brutes'!AI11="Difficile",-1,IF('Données brutes'!AI11="Ni facile, ni difficile",0,IF('Données brutes'!AI11="Facile",1,IF('Données brutes'!AI11="Très facile",2,"")))))</f>
        <v>-1</v>
      </c>
      <c r="AJ11" s="310">
        <f>IF('Données brutes'!AJ11="Très difficile",-2,IF('Données brutes'!AJ11="Difficile",-1,IF('Données brutes'!AJ11="Ni facile, ni difficile",0,IF('Données brutes'!AJ11="Facile",1,IF('Données brutes'!AJ11="Très facile",2,"")))))</f>
        <v>-1</v>
      </c>
      <c r="AK11" s="310">
        <f>IF('Données brutes'!AK11="Très difficile",-2,IF('Données brutes'!AK11="Difficile",-1,IF('Données brutes'!AK11="Ni facile, ni difficile",0,IF('Données brutes'!AK11="Facile",1,IF('Données brutes'!AK11="Très facile",2,"")))))</f>
        <v>1</v>
      </c>
      <c r="AL11" s="310">
        <f>IF('Données brutes'!AL11="Très difficile",-2,IF('Données brutes'!AL11="Difficile",-1,IF('Données brutes'!AL11="Ni facile, ni difficile",0,IF('Données brutes'!AL11="Facile",1,IF('Données brutes'!AL11="Très facile",2,"")))))</f>
        <v>1</v>
      </c>
      <c r="AM11" s="310">
        <f>IF('Données brutes'!AM11="Très difficile",-2,IF('Données brutes'!AM11="Difficile",-1,IF('Données brutes'!AM11="Ni facile, ni difficile",0,IF('Données brutes'!AM11="Facile",1,IF('Données brutes'!AM11="Très facile",2,"")))))</f>
        <v>-1</v>
      </c>
      <c r="AN11" s="310">
        <f>IF('Données brutes'!AN11="Très difficile",-2,IF('Données brutes'!AN11="Difficile",-1,IF('Données brutes'!AN11="Ni facile, ni difficile",0,IF('Données brutes'!AN11="Facile",1,IF('Données brutes'!AN11="Très facile",2,"")))))</f>
        <v>1</v>
      </c>
      <c r="AO11" s="310">
        <f>IF('Données brutes'!AO11="Très difficile",-2,IF('Données brutes'!AO11="Difficile",-1,IF('Données brutes'!AO11="Ni facile, ni difficile",0,IF('Données brutes'!AO11="Facile",1,IF('Données brutes'!AO11="Très facile",2,"")))))</f>
        <v>-1</v>
      </c>
      <c r="AP11" s="310">
        <f>IF('Données brutes'!AP11="Très difficile",-2,IF('Données brutes'!AP11="Difficile",-1,IF('Données brutes'!AP11="Ni facile, ni difficile",0,IF('Données brutes'!AP11="Facile",1,IF('Données brutes'!AP11="Très facile",2,"")))))</f>
        <v>0</v>
      </c>
      <c r="AQ11" s="310">
        <f>IF('Données brutes'!AQ11="Très difficile",-2,IF('Données brutes'!AQ11="Difficile",-1,IF('Données brutes'!AQ11="Ni facile, ni difficile",0,IF('Données brutes'!AQ11="Facile",1,IF('Données brutes'!AQ11="Très facile",2,"")))))</f>
        <v>-1</v>
      </c>
      <c r="AR11" s="310">
        <f>IF('Données brutes'!AR11="Très difficile",-2,IF('Données brutes'!AR11="Difficile",-1,IF('Données brutes'!AR11="Ni facile, ni difficile",0,IF('Données brutes'!AR11="Facile",1,IF('Données brutes'!AR11="Très facile",2,"")))))</f>
        <v>-1</v>
      </c>
      <c r="AS11" s="54"/>
      <c r="AT11" s="289">
        <f>IF('Données brutes'!AT11="Jamais",0,IF('Données brutes'!AT11="Rarement",1,IF('Données brutes'!AT11="Parfois",2,IF('Données brutes'!AT11="Souvent",3,IF('Données brutes'!AT11="Presque toujours",4,"")))))</f>
        <v>2</v>
      </c>
      <c r="AU11" s="289">
        <f>IF('Données brutes'!AU11="Jamais",0,IF('Données brutes'!AU11="Rarement",1,IF('Données brutes'!AU11="Parfois",2,IF('Données brutes'!AU11="Souvent",3,IF('Données brutes'!AU11="Presque toujours",4,"")))))</f>
        <v>2</v>
      </c>
      <c r="AV11" s="289">
        <f>IF('Données brutes'!AV11="Jamais",0,IF('Données brutes'!AV11="Rarement",1,IF('Données brutes'!AV11="Parfois",2,IF('Données brutes'!AV11="Souvent",3,IF('Données brutes'!AV11="Presque toujours",4,"")))))</f>
        <v>2</v>
      </c>
      <c r="AW11" s="289">
        <f>IF('Données brutes'!AW11="Jamais",0,IF('Données brutes'!AW11="Rarement",1,IF('Données brutes'!AW11="Parfois",2,IF('Données brutes'!AW11="Souvent",3,IF('Données brutes'!AW11="Presque toujours",4,"")))))</f>
        <v>4</v>
      </c>
      <c r="AX11" s="289">
        <f>IF('Données brutes'!AX11="Jamais",0,IF('Données brutes'!AX11="Rarement",1,IF('Données brutes'!AX11="Parfois",2,IF('Données brutes'!AX11="Souvent",3,IF('Données brutes'!AX11="Presque toujours",4,"")))))</f>
        <v>4</v>
      </c>
      <c r="AY11" s="289">
        <f>IF('Données brutes'!AY11="Jamais",0,IF('Données brutes'!AY11="Rarement",1,IF('Données brutes'!AY11="Parfois",2,IF('Données brutes'!AY11="Souvent",3,IF('Données brutes'!AY11="Presque toujours",4,"")))))</f>
        <v>0</v>
      </c>
      <c r="AZ11" s="289">
        <f>IF('Données brutes'!AZ11="Jamais",0,IF('Données brutes'!AZ11="Rarement",1,IF('Données brutes'!AZ11="Parfois",2,IF('Données brutes'!AZ11="Souvent",3,IF('Données brutes'!AZ11="Presque toujours",4,"")))))</f>
        <v>2</v>
      </c>
      <c r="BA11" s="289">
        <f>IF('Données brutes'!BA11="Jamais",0,IF('Données brutes'!BA11="Rarement",1,IF('Données brutes'!BA11="Parfois",2,IF('Données brutes'!BA11="Souvent",3,IF('Données brutes'!BA11="Presque toujours",4,"")))))</f>
        <v>2</v>
      </c>
      <c r="BB11" s="289">
        <f>IF('Données brutes'!BB11="Jamais",0,IF('Données brutes'!BB11="Rarement",1,IF('Données brutes'!BB11="Parfois",2,IF('Données brutes'!BB11="Souvent",3,IF('Données brutes'!BB11="Presque toujours",4,"")))))</f>
        <v>3</v>
      </c>
      <c r="BC11" s="289">
        <f>IF('Données brutes'!BC11="Jamais",0,IF('Données brutes'!BC11="Rarement",1,IF('Données brutes'!BC11="Parfois",2,IF('Données brutes'!BC11="Souvent",3,IF('Données brutes'!BC11="Presque toujours",4,"")))))</f>
        <v>0</v>
      </c>
      <c r="BD11" s="289">
        <f>IF('Données brutes'!BD11="Jamais",0,IF('Données brutes'!BD11="Rarement",1,IF('Données brutes'!BD11="Parfois",2,IF('Données brutes'!BD11="Souvent",3,IF('Données brutes'!BD11="Presque toujours",4,"")))))</f>
        <v>4</v>
      </c>
      <c r="BE11" s="289">
        <f>IF('Données brutes'!BE11="Jamais",0,IF('Données brutes'!BE11="Rarement",1,IF('Données brutes'!BE11="Parfois",2,IF('Données brutes'!BE11="Souvent",3,IF('Données brutes'!BE11="Presque toujours",4,"")))))</f>
        <v>2</v>
      </c>
      <c r="BF11" s="289">
        <f>IF('Données brutes'!BF11="Jamais",0,IF('Données brutes'!BF11="Rarement",1,IF('Données brutes'!BF11="Parfois",2,IF('Données brutes'!BF11="Souvent",3,IF('Données brutes'!BF11="Presque toujours",4,"")))))</f>
        <v>0</v>
      </c>
      <c r="BG11" s="54"/>
      <c r="BH11" s="306">
        <f>IF('Données brutes'!BH11="Pas du tout à l'aise",0,IF('Données brutes'!BH11="Plutôt pas à l'aise",1,IF('Données brutes'!BH11="Plutôt à l'aise",2,IF('Données brutes'!BH11="Tout à fait à l'aise",3,""))))</f>
        <v>1</v>
      </c>
      <c r="BI11" s="306">
        <f>IF('Données brutes'!BI11="Pas du tout à l'aise",0,IF('Données brutes'!BI11="Plutôt pas à l'aise",1,IF('Données brutes'!BI11="Plutôt à l'aise",2,IF('Données brutes'!BI11="Tout à fait à l'aise",3,""))))</f>
        <v>1</v>
      </c>
      <c r="BJ11" s="306">
        <f>IF('Données brutes'!BJ11="Pas du tout à l'aise",0,IF('Données brutes'!BJ11="Plutôt pas à l'aise",1,IF('Données brutes'!BJ11="Plutôt à l'aise",2,IF('Données brutes'!BJ11="Tout à fait à l'aise",3,""))))</f>
        <v>1</v>
      </c>
      <c r="BK11" s="306">
        <f>IF('Données brutes'!BK11="Pas du tout à l'aise",0,IF('Données brutes'!BK11="Plutôt pas à l'aise",1,IF('Données brutes'!BK11="Plutôt à l'aise",2,IF('Données brutes'!BK11="Tout à fait à l'aise",3,""))))</f>
        <v>2</v>
      </c>
      <c r="BL11" s="306">
        <f>IF('Données brutes'!BL11="Pas du tout à l'aise",0,IF('Données brutes'!BL11="Plutôt pas à l'aise",1,IF('Données brutes'!BL11="Plutôt à l'aise",2,IF('Données brutes'!BL11="Tout à fait à l'aise",3,""))))</f>
        <v>1</v>
      </c>
      <c r="BM11" s="306">
        <f>IF('Données brutes'!BM11="Pas du tout à l'aise",0,IF('Données brutes'!BM11="Plutôt pas à l'aise",1,IF('Données brutes'!BM11="Plutôt à l'aise",2,IF('Données brutes'!BM11="Tout à fait à l'aise",3,""))))</f>
        <v>1</v>
      </c>
      <c r="BN11" s="54"/>
      <c r="BO11" s="255">
        <f>IF('Données brutes'!BO11="pas du tout acquis",0,IF('Données brutes'!BO11="plutôt pas acquis",1,IF('Données brutes'!BO11="plutôt acquis",2,IF('Données brutes'!BO11="acquis",3,""))))</f>
        <v>1</v>
      </c>
      <c r="BP11" s="255">
        <f>IF('Données brutes'!BP11="pas du tout acquis",0,IF('Données brutes'!BP11="plutôt pas acquis",1,IF('Données brutes'!BP11="plutôt acquis",2,IF('Données brutes'!BP11="acquis",3,""))))</f>
        <v>2</v>
      </c>
      <c r="BQ11" s="255">
        <f>IF('Données brutes'!BQ11="pas du tout acquis",0,IF('Données brutes'!BQ11="plutôt pas acquis",1,IF('Données brutes'!BQ11="plutôt acquis",2,IF('Données brutes'!BQ11="acquis",3,""))))</f>
        <v>2</v>
      </c>
      <c r="BR11" s="255">
        <f>IF('Données brutes'!BR11="pas du tout acquis",0,IF('Données brutes'!BR11="plutôt pas acquis",1,IF('Données brutes'!BR11="plutôt acquis",2,IF('Données brutes'!BR11="acquis",3,""))))</f>
        <v>2</v>
      </c>
      <c r="BS11" s="255">
        <f>IF('Données brutes'!BS11="pas du tout acquis",0,IF('Données brutes'!BS11="plutôt pas acquis",1,IF('Données brutes'!BS11="plutôt acquis",2,IF('Données brutes'!BS11="acquis",3,""))))</f>
        <v>2</v>
      </c>
      <c r="BT11" s="255">
        <f>IF('Données brutes'!BT11="pas du tout acquis",0,IF('Données brutes'!BT11="plutôt pas acquis",1,IF('Données brutes'!BT11="plutôt acquis",2,IF('Données brutes'!BT11="acquis",3,""))))</f>
        <v>2</v>
      </c>
      <c r="BU11" s="255">
        <f>IF('Données brutes'!BU11="pas du tout acquis",0,IF('Données brutes'!BU11="plutôt pas acquis",1,IF('Données brutes'!BU11="plutôt acquis",2,IF('Données brutes'!BU11="acquis",3,""))))</f>
        <v>3</v>
      </c>
      <c r="BV11" s="255">
        <f>IF('Données brutes'!BV11="pas du tout acquis",0,IF('Données brutes'!BV11="plutôt pas acquis",1,IF('Données brutes'!BV11="plutôt acquis",2,IF('Données brutes'!BV11="acquis",3,""))))</f>
        <v>2</v>
      </c>
      <c r="BW11" s="256">
        <f>IF('Données brutes'!BW11="Pas du tout outillée",0,IF('Données brutes'!BW11="Plutôt pas outillée",1,IF('Données brutes'!BW11="Plutôt outillée",2,IF('Données brutes'!BW11="Tout à fait outillée",3,""))))</f>
        <v>1</v>
      </c>
      <c r="BX11" s="17" t="s">
        <v>98</v>
      </c>
      <c r="BY11" s="253">
        <f>IF('Données brutes'!BY11="Plutôt non",-2,IF('Données brutes'!BY11="Non",-1,IF('Données brutes'!BY11="Neutre",0,IF('Données brutes'!BY11="Plutôt oui",1,IF('Données brutes'!BY11="Oui",2,"")))))</f>
        <v>1</v>
      </c>
      <c r="BZ11" s="17" t="s">
        <v>143</v>
      </c>
      <c r="CA11" s="253">
        <f>IF('Données brutes'!CA11="Plutôt non",-2,IF('Données brutes'!CA11="Non",-1,IF('Données brutes'!CA11="Neutre",0,IF('Données brutes'!CA11="Plutôt oui",1,IF('Données brutes'!CA11="Oui",2,"")))))</f>
        <v>-2</v>
      </c>
      <c r="CB11" s="11">
        <v>0</v>
      </c>
      <c r="CC11" s="253">
        <f>IF('Données brutes'!CC11="Plutôt non",-2,IF('Données brutes'!CC11="Non",-1,IF('Données brutes'!CC11="Neutre",0,IF('Données brutes'!CC11="Plutôt oui",1,IF('Données brutes'!CC11="Oui",2,"")))))</f>
        <v>1</v>
      </c>
      <c r="CD11" s="253">
        <f>IF('Données brutes'!CD11="Plutôt non",-2,IF('Données brutes'!CD11="Non",-1,IF('Données brutes'!CD11="Neutre",0,IF('Données brutes'!CD11="Plutôt oui",1,IF('Données brutes'!CD11="Oui",2,"")))))</f>
        <v>1</v>
      </c>
      <c r="CE11" s="253">
        <f>IF('Données brutes'!CE11="Plutôt non",-2,IF('Données brutes'!CE11="Non",-1,IF('Données brutes'!CE11="Neutre",0,IF('Données brutes'!CE11="Plutôt oui",1,IF('Données brutes'!CE11="Oui",2,"")))))</f>
        <v>2</v>
      </c>
      <c r="CF11" s="7" t="s">
        <v>92</v>
      </c>
    </row>
    <row r="12" spans="1:88" ht="15.75" customHeight="1" x14ac:dyDescent="0.25">
      <c r="B12" s="8">
        <v>8</v>
      </c>
      <c r="C12" s="9">
        <v>27</v>
      </c>
      <c r="D12" s="7" t="s">
        <v>89</v>
      </c>
      <c r="E12" s="7" t="s">
        <v>135</v>
      </c>
      <c r="F12" s="7">
        <v>2023</v>
      </c>
      <c r="G12" s="7" t="s">
        <v>213</v>
      </c>
      <c r="H12" s="10" t="s">
        <v>92</v>
      </c>
      <c r="I12" s="7" t="s">
        <v>93</v>
      </c>
      <c r="J12" s="7">
        <v>12</v>
      </c>
      <c r="K12" s="7" t="s">
        <v>145</v>
      </c>
      <c r="L12" s="7" t="s">
        <v>146</v>
      </c>
      <c r="M12" s="11">
        <v>65</v>
      </c>
      <c r="N12" s="11">
        <v>3</v>
      </c>
      <c r="O12" s="12" t="s">
        <v>92</v>
      </c>
      <c r="P12" s="11" t="s">
        <v>134</v>
      </c>
      <c r="Q12" s="19" t="s">
        <v>93</v>
      </c>
      <c r="R12" s="54"/>
      <c r="S12" s="289">
        <f>IF('Données brutes'!S12="Jamais",0,IF('Données brutes'!S12="Rarement",1,IF('Données brutes'!S12="Parfois",2,IF('Données brutes'!S12="Souvent",3,IF('Données brutes'!S12="Presque toujours",4,"")))))</f>
        <v>2</v>
      </c>
      <c r="T12" s="289">
        <f>IF('Données brutes'!T12="Jamais",0,IF('Données brutes'!T12="Rarement",1,IF('Données brutes'!T12="Parfois",2,IF('Données brutes'!T12="Souvent",3,IF('Données brutes'!T12="Presque toujours",4,"")))))</f>
        <v>3</v>
      </c>
      <c r="U12" s="289">
        <f>IF('Données brutes'!U12="Jamais",0,IF('Données brutes'!U12="Rarement",1,IF('Données brutes'!U12="Parfois",2,IF('Données brutes'!U12="Souvent",3,IF('Données brutes'!U12="Presque toujours",4,"")))))</f>
        <v>2</v>
      </c>
      <c r="V12" s="289">
        <f>IF('Données brutes'!V12="Jamais",0,IF('Données brutes'!V12="Rarement",1,IF('Données brutes'!V12="Parfois",2,IF('Données brutes'!V12="Souvent",3,IF('Données brutes'!V12="Presque toujours",4,"")))))</f>
        <v>1</v>
      </c>
      <c r="W12" s="289">
        <f>IF('Données brutes'!W12="Jamais",0,IF('Données brutes'!W12="Rarement",1,IF('Données brutes'!W12="Parfois",2,IF('Données brutes'!W12="Souvent",3,IF('Données brutes'!W12="Presque toujours",4,"")))))</f>
        <v>3</v>
      </c>
      <c r="X12" s="289">
        <f>IF('Données brutes'!X12="Jamais",0,IF('Données brutes'!X12="Rarement",1,IF('Données brutes'!X12="Parfois",2,IF('Données brutes'!X12="Souvent",3,IF('Données brutes'!X12="Presque toujours",4,"")))))</f>
        <v>2</v>
      </c>
      <c r="Y12" s="289">
        <f>IF('Données brutes'!Y12="Jamais",0,IF('Données brutes'!Y12="Rarement",1,IF('Données brutes'!Y12="Parfois",2,IF('Données brutes'!Y12="Souvent",3,IF('Données brutes'!Y12="Presque toujours",4,"")))))</f>
        <v>1</v>
      </c>
      <c r="Z12" s="289">
        <f>IF('Données brutes'!Z12="Jamais",0,IF('Données brutes'!Z12="Rarement",1,IF('Données brutes'!Z12="Parfois",2,IF('Données brutes'!Z12="Souvent",3,IF('Données brutes'!Z12="Presque toujours",4,"")))))</f>
        <v>2</v>
      </c>
      <c r="AA12" s="289">
        <f>IF('Données brutes'!AA12="Jamais",0,IF('Données brutes'!AA12="Rarement",1,IF('Données brutes'!AA12="Parfois",2,IF('Données brutes'!AA12="Souvent",3,IF('Données brutes'!AA12="Presque toujours",4,"")))))</f>
        <v>1</v>
      </c>
      <c r="AB12" s="289">
        <f>IF('Données brutes'!AB12="Jamais",0,IF('Données brutes'!AB12="Rarement",1,IF('Données brutes'!AB12="Parfois",2,IF('Données brutes'!AB12="Souvent",3,IF('Données brutes'!AB12="Presque toujours",4,"")))))</f>
        <v>2</v>
      </c>
      <c r="AC12" s="289">
        <f>IF('Données brutes'!AC12="Jamais",0,IF('Données brutes'!AC12="Rarement",1,IF('Données brutes'!AC12="Parfois",2,IF('Données brutes'!AC12="Souvent",3,IF('Données brutes'!AC12="Presque toujours",4,"")))))</f>
        <v>3</v>
      </c>
      <c r="AD12" s="289">
        <f>IF('Données brutes'!AD12="Jamais",0,IF('Données brutes'!AD12="Rarement",1,IF('Données brutes'!AD12="Parfois",2,IF('Données brutes'!AD12="Souvent",3,IF('Données brutes'!AD12="Presque toujours",4,"")))))</f>
        <v>1</v>
      </c>
      <c r="AE12" s="289">
        <f>IF('Données brutes'!AE12="Jamais",0,IF('Données brutes'!AE12="Rarement",1,IF('Données brutes'!AE12="Parfois",2,IF('Données brutes'!AE12="Souvent",3,IF('Données brutes'!AE12="Presque toujours",4,"")))))</f>
        <v>4</v>
      </c>
      <c r="AF12" s="11" t="s">
        <v>93</v>
      </c>
      <c r="AG12" s="16"/>
      <c r="AH12" s="310">
        <f>IF('Données brutes'!AH12="Très difficile",-2,IF('Données brutes'!AH12="Difficile",-1,IF('Données brutes'!AH12="Ni facile, ni difficile",0,IF('Données brutes'!AH12="Facile",1,IF('Données brutes'!AH12="Très facile",2,"")))))</f>
        <v>1</v>
      </c>
      <c r="AI12" s="310">
        <f>IF('Données brutes'!AI12="Très difficile",-2,IF('Données brutes'!AI12="Difficile",-1,IF('Données brutes'!AI12="Ni facile, ni difficile",0,IF('Données brutes'!AI12="Facile",1,IF('Données brutes'!AI12="Très facile",2,"")))))</f>
        <v>1</v>
      </c>
      <c r="AJ12" s="310">
        <f>IF('Données brutes'!AJ12="Très difficile",-2,IF('Données brutes'!AJ12="Difficile",-1,IF('Données brutes'!AJ12="Ni facile, ni difficile",0,IF('Données brutes'!AJ12="Facile",1,IF('Données brutes'!AJ12="Très facile",2,"")))))</f>
        <v>1</v>
      </c>
      <c r="AK12" s="310">
        <f>IF('Données brutes'!AK12="Très difficile",-2,IF('Données brutes'!AK12="Difficile",-1,IF('Données brutes'!AK12="Ni facile, ni difficile",0,IF('Données brutes'!AK12="Facile",1,IF('Données brutes'!AK12="Très facile",2,"")))))</f>
        <v>-1</v>
      </c>
      <c r="AL12" s="310">
        <f>IF('Données brutes'!AL12="Très difficile",-2,IF('Données brutes'!AL12="Difficile",-1,IF('Données brutes'!AL12="Ni facile, ni difficile",0,IF('Données brutes'!AL12="Facile",1,IF('Données brutes'!AL12="Très facile",2,"")))))</f>
        <v>2</v>
      </c>
      <c r="AM12" s="310">
        <f>IF('Données brutes'!AM12="Très difficile",-2,IF('Données brutes'!AM12="Difficile",-1,IF('Données brutes'!AM12="Ni facile, ni difficile",0,IF('Données brutes'!AM12="Facile",1,IF('Données brutes'!AM12="Très facile",2,"")))))</f>
        <v>2</v>
      </c>
      <c r="AN12" s="310">
        <f>IF('Données brutes'!AN12="Très difficile",-2,IF('Données brutes'!AN12="Difficile",-1,IF('Données brutes'!AN12="Ni facile, ni difficile",0,IF('Données brutes'!AN12="Facile",1,IF('Données brutes'!AN12="Très facile",2,"")))))</f>
        <v>2</v>
      </c>
      <c r="AO12" s="310">
        <f>IF('Données brutes'!AO12="Très difficile",-2,IF('Données brutes'!AO12="Difficile",-1,IF('Données brutes'!AO12="Ni facile, ni difficile",0,IF('Données brutes'!AO12="Facile",1,IF('Données brutes'!AO12="Très facile",2,"")))))</f>
        <v>1</v>
      </c>
      <c r="AP12" s="310">
        <f>IF('Données brutes'!AP12="Très difficile",-2,IF('Données brutes'!AP12="Difficile",-1,IF('Données brutes'!AP12="Ni facile, ni difficile",0,IF('Données brutes'!AP12="Facile",1,IF('Données brutes'!AP12="Très facile",2,"")))))</f>
        <v>-1</v>
      </c>
      <c r="AQ12" s="310">
        <f>IF('Données brutes'!AQ12="Très difficile",-2,IF('Données brutes'!AQ12="Difficile",-1,IF('Données brutes'!AQ12="Ni facile, ni difficile",0,IF('Données brutes'!AQ12="Facile",1,IF('Données brutes'!AQ12="Très facile",2,"")))))</f>
        <v>1</v>
      </c>
      <c r="AR12" s="310">
        <f>IF('Données brutes'!AR12="Très difficile",-2,IF('Données brutes'!AR12="Difficile",-1,IF('Données brutes'!AR12="Ni facile, ni difficile",0,IF('Données brutes'!AR12="Facile",1,IF('Données brutes'!AR12="Très facile",2,"")))))</f>
        <v>-1</v>
      </c>
      <c r="AS12" s="54"/>
      <c r="AT12" s="289">
        <f>IF('Données brutes'!AT12="Jamais",0,IF('Données brutes'!AT12="Rarement",1,IF('Données brutes'!AT12="Parfois",2,IF('Données brutes'!AT12="Souvent",3,IF('Données brutes'!AT12="Presque toujours",4,"")))))</f>
        <v>3</v>
      </c>
      <c r="AU12" s="289">
        <f>IF('Données brutes'!AU12="Jamais",0,IF('Données brutes'!AU12="Rarement",1,IF('Données brutes'!AU12="Parfois",2,IF('Données brutes'!AU12="Souvent",3,IF('Données brutes'!AU12="Presque toujours",4,"")))))</f>
        <v>2</v>
      </c>
      <c r="AV12" s="289">
        <f>IF('Données brutes'!AV12="Jamais",0,IF('Données brutes'!AV12="Rarement",1,IF('Données brutes'!AV12="Parfois",2,IF('Données brutes'!AV12="Souvent",3,IF('Données brutes'!AV12="Presque toujours",4,"")))))</f>
        <v>1</v>
      </c>
      <c r="AW12" s="289">
        <f>IF('Données brutes'!AW12="Jamais",0,IF('Données brutes'!AW12="Rarement",1,IF('Données brutes'!AW12="Parfois",2,IF('Données brutes'!AW12="Souvent",3,IF('Données brutes'!AW12="Presque toujours",4,"")))))</f>
        <v>4</v>
      </c>
      <c r="AX12" s="289">
        <f>IF('Données brutes'!AX12="Jamais",0,IF('Données brutes'!AX12="Rarement",1,IF('Données brutes'!AX12="Parfois",2,IF('Données brutes'!AX12="Souvent",3,IF('Données brutes'!AX12="Presque toujours",4,"")))))</f>
        <v>1</v>
      </c>
      <c r="AY12" s="289">
        <f>IF('Données brutes'!AY12="Jamais",0,IF('Données brutes'!AY12="Rarement",1,IF('Données brutes'!AY12="Parfois",2,IF('Données brutes'!AY12="Souvent",3,IF('Données brutes'!AY12="Presque toujours",4,"")))))</f>
        <v>0</v>
      </c>
      <c r="AZ12" s="289">
        <f>IF('Données brutes'!AZ12="Jamais",0,IF('Données brutes'!AZ12="Rarement",1,IF('Données brutes'!AZ12="Parfois",2,IF('Données brutes'!AZ12="Souvent",3,IF('Données brutes'!AZ12="Presque toujours",4,"")))))</f>
        <v>1</v>
      </c>
      <c r="BA12" s="289">
        <f>IF('Données brutes'!BA12="Jamais",0,IF('Données brutes'!BA12="Rarement",1,IF('Données brutes'!BA12="Parfois",2,IF('Données brutes'!BA12="Souvent",3,IF('Données brutes'!BA12="Presque toujours",4,"")))))</f>
        <v>1</v>
      </c>
      <c r="BB12" s="289">
        <f>IF('Données brutes'!BB12="Jamais",0,IF('Données brutes'!BB12="Rarement",1,IF('Données brutes'!BB12="Parfois",2,IF('Données brutes'!BB12="Souvent",3,IF('Données brutes'!BB12="Presque toujours",4,"")))))</f>
        <v>1</v>
      </c>
      <c r="BC12" s="289">
        <f>IF('Données brutes'!BC12="Jamais",0,IF('Données brutes'!BC12="Rarement",1,IF('Données brutes'!BC12="Parfois",2,IF('Données brutes'!BC12="Souvent",3,IF('Données brutes'!BC12="Presque toujours",4,"")))))</f>
        <v>2</v>
      </c>
      <c r="BD12" s="289">
        <f>IF('Données brutes'!BD12="Jamais",0,IF('Données brutes'!BD12="Rarement",1,IF('Données brutes'!BD12="Parfois",2,IF('Données brutes'!BD12="Souvent",3,IF('Données brutes'!BD12="Presque toujours",4,"")))))</f>
        <v>2</v>
      </c>
      <c r="BE12" s="289">
        <f>IF('Données brutes'!BE12="Jamais",0,IF('Données brutes'!BE12="Rarement",1,IF('Données brutes'!BE12="Parfois",2,IF('Données brutes'!BE12="Souvent",3,IF('Données brutes'!BE12="Presque toujours",4,"")))))</f>
        <v>4</v>
      </c>
      <c r="BF12" s="289">
        <f>IF('Données brutes'!BF12="Jamais",0,IF('Données brutes'!BF12="Rarement",1,IF('Données brutes'!BF12="Parfois",2,IF('Données brutes'!BF12="Souvent",3,IF('Données brutes'!BF12="Presque toujours",4,"")))))</f>
        <v>4</v>
      </c>
      <c r="BG12" s="54"/>
      <c r="BH12" s="306">
        <f>IF('Données brutes'!BH12="Pas du tout à l'aise",0,IF('Données brutes'!BH12="Plutôt pas à l'aise",1,IF('Données brutes'!BH12="Plutôt à l'aise",2,IF('Données brutes'!BH12="Tout à fait à l'aise",3,""))))</f>
        <v>1</v>
      </c>
      <c r="BI12" s="306">
        <f>IF('Données brutes'!BI12="Pas du tout à l'aise",0,IF('Données brutes'!BI12="Plutôt pas à l'aise",1,IF('Données brutes'!BI12="Plutôt à l'aise",2,IF('Données brutes'!BI12="Tout à fait à l'aise",3,""))))</f>
        <v>2</v>
      </c>
      <c r="BJ12" s="306">
        <f>IF('Données brutes'!BJ12="Pas du tout à l'aise",0,IF('Données brutes'!BJ12="Plutôt pas à l'aise",1,IF('Données brutes'!BJ12="Plutôt à l'aise",2,IF('Données brutes'!BJ12="Tout à fait à l'aise",3,""))))</f>
        <v>3</v>
      </c>
      <c r="BK12" s="306">
        <f>IF('Données brutes'!BK12="Pas du tout à l'aise",0,IF('Données brutes'!BK12="Plutôt pas à l'aise",1,IF('Données brutes'!BK12="Plutôt à l'aise",2,IF('Données brutes'!BK12="Tout à fait à l'aise",3,""))))</f>
        <v>3</v>
      </c>
      <c r="BL12" s="306">
        <f>IF('Données brutes'!BL12="Pas du tout à l'aise",0,IF('Données brutes'!BL12="Plutôt pas à l'aise",1,IF('Données brutes'!BL12="Plutôt à l'aise",2,IF('Données brutes'!BL12="Tout à fait à l'aise",3,""))))</f>
        <v>3</v>
      </c>
      <c r="BM12" s="306">
        <f>IF('Données brutes'!BM12="Pas du tout à l'aise",0,IF('Données brutes'!BM12="Plutôt pas à l'aise",1,IF('Données brutes'!BM12="Plutôt à l'aise",2,IF('Données brutes'!BM12="Tout à fait à l'aise",3,""))))</f>
        <v>3</v>
      </c>
      <c r="BN12" s="54"/>
      <c r="BO12" s="255">
        <f>IF('Données brutes'!BO12="pas du tout acquis",0,IF('Données brutes'!BO12="plutôt pas acquis",1,IF('Données brutes'!BO12="plutôt acquis",2,IF('Données brutes'!BO12="acquis",3,""))))</f>
        <v>0</v>
      </c>
      <c r="BP12" s="255">
        <f>IF('Données brutes'!BP12="pas du tout acquis",0,IF('Données brutes'!BP12="plutôt pas acquis",1,IF('Données brutes'!BP12="plutôt acquis",2,IF('Données brutes'!BP12="acquis",3,""))))</f>
        <v>2</v>
      </c>
      <c r="BQ12" s="255">
        <f>IF('Données brutes'!BQ12="pas du tout acquis",0,IF('Données brutes'!BQ12="plutôt pas acquis",1,IF('Données brutes'!BQ12="plutôt acquis",2,IF('Données brutes'!BQ12="acquis",3,""))))</f>
        <v>1</v>
      </c>
      <c r="BR12" s="255">
        <f>IF('Données brutes'!BR12="pas du tout acquis",0,IF('Données brutes'!BR12="plutôt pas acquis",1,IF('Données brutes'!BR12="plutôt acquis",2,IF('Données brutes'!BR12="acquis",3,""))))</f>
        <v>2</v>
      </c>
      <c r="BS12" s="255">
        <f>IF('Données brutes'!BS12="pas du tout acquis",0,IF('Données brutes'!BS12="plutôt pas acquis",1,IF('Données brutes'!BS12="plutôt acquis",2,IF('Données brutes'!BS12="acquis",3,""))))</f>
        <v>2</v>
      </c>
      <c r="BT12" s="255">
        <f>IF('Données brutes'!BT12="pas du tout acquis",0,IF('Données brutes'!BT12="plutôt pas acquis",1,IF('Données brutes'!BT12="plutôt acquis",2,IF('Données brutes'!BT12="acquis",3,""))))</f>
        <v>1</v>
      </c>
      <c r="BU12" s="255">
        <f>IF('Données brutes'!BU12="pas du tout acquis",0,IF('Données brutes'!BU12="plutôt pas acquis",1,IF('Données brutes'!BU12="plutôt acquis",2,IF('Données brutes'!BU12="acquis",3,""))))</f>
        <v>1</v>
      </c>
      <c r="BV12" s="255">
        <f>IF('Données brutes'!BV12="pas du tout acquis",0,IF('Données brutes'!BV12="plutôt pas acquis",1,IF('Données brutes'!BV12="plutôt acquis",2,IF('Données brutes'!BV12="acquis",3,""))))</f>
        <v>2</v>
      </c>
      <c r="BW12" s="256">
        <f>IF('Données brutes'!BW12="Pas du tout outillée",0,IF('Données brutes'!BW12="Plutôt pas outillée",1,IF('Données brutes'!BW12="Plutôt outillée",2,IF('Données brutes'!BW12="Tout à fait outillée",3,""))))</f>
        <v>1</v>
      </c>
      <c r="BX12" s="17" t="s">
        <v>97</v>
      </c>
      <c r="BY12" s="253">
        <f>IF('Données brutes'!BY12="Plutôt non",-2,IF('Données brutes'!BY12="Non",-1,IF('Données brutes'!BY12="Neutre",0,IF('Données brutes'!BY12="Plutôt oui",1,IF('Données brutes'!BY12="Oui",2,"")))))</f>
        <v>1</v>
      </c>
      <c r="BZ12" s="17" t="s">
        <v>123</v>
      </c>
      <c r="CA12" s="253">
        <f>IF('Données brutes'!CA12="Plutôt non",-2,IF('Données brutes'!CA12="Non",-1,IF('Données brutes'!CA12="Neutre",0,IF('Données brutes'!CA12="Plutôt oui",1,IF('Données brutes'!CA12="Oui",2,"")))))</f>
        <v>-2</v>
      </c>
      <c r="CB12" s="11">
        <v>0</v>
      </c>
      <c r="CC12" s="253">
        <f>IF('Données brutes'!CC12="Plutôt non",-2,IF('Données brutes'!CC12="Non",-1,IF('Données brutes'!CC12="Neutre",0,IF('Données brutes'!CC12="Plutôt oui",1,IF('Données brutes'!CC12="Oui",2,"")))))</f>
        <v>2</v>
      </c>
      <c r="CD12" s="253">
        <f>IF('Données brutes'!CD12="Plutôt non",-2,IF('Données brutes'!CD12="Non",-1,IF('Données brutes'!CD12="Neutre",0,IF('Données brutes'!CD12="Plutôt oui",1,IF('Données brutes'!CD12="Oui",2,"")))))</f>
        <v>-2</v>
      </c>
      <c r="CE12" s="253">
        <f>IF('Données brutes'!CE12="Plutôt non",-2,IF('Données brutes'!CE12="Non",-1,IF('Données brutes'!CE12="Neutre",0,IF('Données brutes'!CE12="Plutôt oui",1,IF('Données brutes'!CE12="Oui",2,"")))))</f>
        <v>2</v>
      </c>
      <c r="CF12" s="7" t="s">
        <v>123</v>
      </c>
      <c r="CG12" s="29"/>
    </row>
    <row r="13" spans="1:88" ht="15.75" customHeight="1" x14ac:dyDescent="0.25">
      <c r="B13" s="8">
        <v>9</v>
      </c>
      <c r="C13" s="9">
        <v>29</v>
      </c>
      <c r="D13" s="7" t="s">
        <v>89</v>
      </c>
      <c r="E13" s="7" t="s">
        <v>90</v>
      </c>
      <c r="F13" s="7">
        <v>2023</v>
      </c>
      <c r="G13" s="7" t="s">
        <v>147</v>
      </c>
      <c r="H13" s="20" t="s">
        <v>148</v>
      </c>
      <c r="I13" s="7" t="s">
        <v>93</v>
      </c>
      <c r="J13" s="7">
        <v>6</v>
      </c>
      <c r="K13" s="7" t="s">
        <v>145</v>
      </c>
      <c r="L13" s="7" t="s">
        <v>127</v>
      </c>
      <c r="M13" s="11">
        <v>40</v>
      </c>
      <c r="N13" s="11">
        <v>6</v>
      </c>
      <c r="O13" s="12" t="s">
        <v>93</v>
      </c>
      <c r="P13" s="11" t="s">
        <v>128</v>
      </c>
      <c r="Q13" s="19" t="s">
        <v>92</v>
      </c>
      <c r="R13" s="54"/>
      <c r="S13" s="289">
        <f>IF('Données brutes'!S13="Jamais",0,IF('Données brutes'!S13="Rarement",1,IF('Données brutes'!S13="Parfois",2,IF('Données brutes'!S13="Souvent",3,IF('Données brutes'!S13="Presque toujours",4,"")))))</f>
        <v>3</v>
      </c>
      <c r="T13" s="289">
        <f>IF('Données brutes'!T13="Jamais",0,IF('Données brutes'!T13="Rarement",1,IF('Données brutes'!T13="Parfois",2,IF('Données brutes'!T13="Souvent",3,IF('Données brutes'!T13="Presque toujours",4,"")))))</f>
        <v>3</v>
      </c>
      <c r="U13" s="289">
        <f>IF('Données brutes'!U13="Jamais",0,IF('Données brutes'!U13="Rarement",1,IF('Données brutes'!U13="Parfois",2,IF('Données brutes'!U13="Souvent",3,IF('Données brutes'!U13="Presque toujours",4,"")))))</f>
        <v>3</v>
      </c>
      <c r="V13" s="289">
        <f>IF('Données brutes'!V13="Jamais",0,IF('Données brutes'!V13="Rarement",1,IF('Données brutes'!V13="Parfois",2,IF('Données brutes'!V13="Souvent",3,IF('Données brutes'!V13="Presque toujours",4,"")))))</f>
        <v>2</v>
      </c>
      <c r="W13" s="289">
        <f>IF('Données brutes'!W13="Jamais",0,IF('Données brutes'!W13="Rarement",1,IF('Données brutes'!W13="Parfois",2,IF('Données brutes'!W13="Souvent",3,IF('Données brutes'!W13="Presque toujours",4,"")))))</f>
        <v>3</v>
      </c>
      <c r="X13" s="289">
        <f>IF('Données brutes'!X13="Jamais",0,IF('Données brutes'!X13="Rarement",1,IF('Données brutes'!X13="Parfois",2,IF('Données brutes'!X13="Souvent",3,IF('Données brutes'!X13="Presque toujours",4,"")))))</f>
        <v>2</v>
      </c>
      <c r="Y13" s="289">
        <f>IF('Données brutes'!Y13="Jamais",0,IF('Données brutes'!Y13="Rarement",1,IF('Données brutes'!Y13="Parfois",2,IF('Données brutes'!Y13="Souvent",3,IF('Données brutes'!Y13="Presque toujours",4,"")))))</f>
        <v>3</v>
      </c>
      <c r="Z13" s="289">
        <f>IF('Données brutes'!Z13="Jamais",0,IF('Données brutes'!Z13="Rarement",1,IF('Données brutes'!Z13="Parfois",2,IF('Données brutes'!Z13="Souvent",3,IF('Données brutes'!Z13="Presque toujours",4,"")))))</f>
        <v>2</v>
      </c>
      <c r="AA13" s="289">
        <f>IF('Données brutes'!AA13="Jamais",0,IF('Données brutes'!AA13="Rarement",1,IF('Données brutes'!AA13="Parfois",2,IF('Données brutes'!AA13="Souvent",3,IF('Données brutes'!AA13="Presque toujours",4,"")))))</f>
        <v>3</v>
      </c>
      <c r="AB13" s="289">
        <f>IF('Données brutes'!AB13="Jamais",0,IF('Données brutes'!AB13="Rarement",1,IF('Données brutes'!AB13="Parfois",2,IF('Données brutes'!AB13="Souvent",3,IF('Données brutes'!AB13="Presque toujours",4,"")))))</f>
        <v>2</v>
      </c>
      <c r="AC13" s="289">
        <f>IF('Données brutes'!AC13="Jamais",0,IF('Données brutes'!AC13="Rarement",1,IF('Données brutes'!AC13="Parfois",2,IF('Données brutes'!AC13="Souvent",3,IF('Données brutes'!AC13="Presque toujours",4,"")))))</f>
        <v>3</v>
      </c>
      <c r="AD13" s="289">
        <f>IF('Données brutes'!AD13="Jamais",0,IF('Données brutes'!AD13="Rarement",1,IF('Données brutes'!AD13="Parfois",2,IF('Données brutes'!AD13="Souvent",3,IF('Données brutes'!AD13="Presque toujours",4,"")))))</f>
        <v>3</v>
      </c>
      <c r="AE13" s="289">
        <f>IF('Données brutes'!AE13="Jamais",0,IF('Données brutes'!AE13="Rarement",1,IF('Données brutes'!AE13="Parfois",2,IF('Données brutes'!AE13="Souvent",3,IF('Données brutes'!AE13="Presque toujours",4,"")))))</f>
        <v>3</v>
      </c>
      <c r="AF13" s="11" t="s">
        <v>93</v>
      </c>
      <c r="AG13" s="30"/>
      <c r="AH13" s="310">
        <f>IF('Données brutes'!AH13="Très difficile",-2,IF('Données brutes'!AH13="Difficile",-1,IF('Données brutes'!AH13="Ni facile, ni difficile",0,IF('Données brutes'!AH13="Facile",1,IF('Données brutes'!AH13="Très facile",2,"")))))</f>
        <v>1</v>
      </c>
      <c r="AI13" s="310">
        <f>IF('Données brutes'!AI13="Très difficile",-2,IF('Données brutes'!AI13="Difficile",-1,IF('Données brutes'!AI13="Ni facile, ni difficile",0,IF('Données brutes'!AI13="Facile",1,IF('Données brutes'!AI13="Très facile",2,"")))))</f>
        <v>-1</v>
      </c>
      <c r="AJ13" s="310">
        <f>IF('Données brutes'!AJ13="Très difficile",-2,IF('Données brutes'!AJ13="Difficile",-1,IF('Données brutes'!AJ13="Ni facile, ni difficile",0,IF('Données brutes'!AJ13="Facile",1,IF('Données brutes'!AJ13="Très facile",2,"")))))</f>
        <v>-1</v>
      </c>
      <c r="AK13" s="310">
        <f>IF('Données brutes'!AK13="Très difficile",-2,IF('Données brutes'!AK13="Difficile",-1,IF('Données brutes'!AK13="Ni facile, ni difficile",0,IF('Données brutes'!AK13="Facile",1,IF('Données brutes'!AK13="Très facile",2,"")))))</f>
        <v>0</v>
      </c>
      <c r="AL13" s="310">
        <f>IF('Données brutes'!AL13="Très difficile",-2,IF('Données brutes'!AL13="Difficile",-1,IF('Données brutes'!AL13="Ni facile, ni difficile",0,IF('Données brutes'!AL13="Facile",1,IF('Données brutes'!AL13="Très facile",2,"")))))</f>
        <v>0</v>
      </c>
      <c r="AM13" s="310">
        <f>IF('Données brutes'!AM13="Très difficile",-2,IF('Données brutes'!AM13="Difficile",-1,IF('Données brutes'!AM13="Ni facile, ni difficile",0,IF('Données brutes'!AM13="Facile",1,IF('Données brutes'!AM13="Très facile",2,"")))))</f>
        <v>-1</v>
      </c>
      <c r="AN13" s="310">
        <f>IF('Données brutes'!AN13="Très difficile",-2,IF('Données brutes'!AN13="Difficile",-1,IF('Données brutes'!AN13="Ni facile, ni difficile",0,IF('Données brutes'!AN13="Facile",1,IF('Données brutes'!AN13="Très facile",2,"")))))</f>
        <v>-1</v>
      </c>
      <c r="AO13" s="310">
        <f>IF('Données brutes'!AO13="Très difficile",-2,IF('Données brutes'!AO13="Difficile",-1,IF('Données brutes'!AO13="Ni facile, ni difficile",0,IF('Données brutes'!AO13="Facile",1,IF('Données brutes'!AO13="Très facile",2,"")))))</f>
        <v>-1</v>
      </c>
      <c r="AP13" s="310">
        <f>IF('Données brutes'!AP13="Très difficile",-2,IF('Données brutes'!AP13="Difficile",-1,IF('Données brutes'!AP13="Ni facile, ni difficile",0,IF('Données brutes'!AP13="Facile",1,IF('Données brutes'!AP13="Très facile",2,"")))))</f>
        <v>-1</v>
      </c>
      <c r="AQ13" s="310">
        <f>IF('Données brutes'!AQ13="Très difficile",-2,IF('Données brutes'!AQ13="Difficile",-1,IF('Données brutes'!AQ13="Ni facile, ni difficile",0,IF('Données brutes'!AQ13="Facile",1,IF('Données brutes'!AQ13="Très facile",2,"")))))</f>
        <v>0</v>
      </c>
      <c r="AR13" s="310">
        <f>IF('Données brutes'!AR13="Très difficile",-2,IF('Données brutes'!AR13="Difficile",-1,IF('Données brutes'!AR13="Ni facile, ni difficile",0,IF('Données brutes'!AR13="Facile",1,IF('Données brutes'!AR13="Très facile",2,"")))))</f>
        <v>0</v>
      </c>
      <c r="AS13" s="54"/>
      <c r="AT13" s="289">
        <f>IF('Données brutes'!AT13="Jamais",0,IF('Données brutes'!AT13="Rarement",1,IF('Données brutes'!AT13="Parfois",2,IF('Données brutes'!AT13="Souvent",3,IF('Données brutes'!AT13="Presque toujours",4,"")))))</f>
        <v>1</v>
      </c>
      <c r="AU13" s="289">
        <f>IF('Données brutes'!AU13="Jamais",0,IF('Données brutes'!AU13="Rarement",1,IF('Données brutes'!AU13="Parfois",2,IF('Données brutes'!AU13="Souvent",3,IF('Données brutes'!AU13="Presque toujours",4,"")))))</f>
        <v>1</v>
      </c>
      <c r="AV13" s="289">
        <f>IF('Données brutes'!AV13="Jamais",0,IF('Données brutes'!AV13="Rarement",1,IF('Données brutes'!AV13="Parfois",2,IF('Données brutes'!AV13="Souvent",3,IF('Données brutes'!AV13="Presque toujours",4,"")))))</f>
        <v>1</v>
      </c>
      <c r="AW13" s="289">
        <f>IF('Données brutes'!AW13="Jamais",0,IF('Données brutes'!AW13="Rarement",1,IF('Données brutes'!AW13="Parfois",2,IF('Données brutes'!AW13="Souvent",3,IF('Données brutes'!AW13="Presque toujours",4,"")))))</f>
        <v>2</v>
      </c>
      <c r="AX13" s="289">
        <f>IF('Données brutes'!AX13="Jamais",0,IF('Données brutes'!AX13="Rarement",1,IF('Données brutes'!AX13="Parfois",2,IF('Données brutes'!AX13="Souvent",3,IF('Données brutes'!AX13="Presque toujours",4,"")))))</f>
        <v>2</v>
      </c>
      <c r="AY13" s="289">
        <f>IF('Données brutes'!AY13="Jamais",0,IF('Données brutes'!AY13="Rarement",1,IF('Données brutes'!AY13="Parfois",2,IF('Données brutes'!AY13="Souvent",3,IF('Données brutes'!AY13="Presque toujours",4,"")))))</f>
        <v>0</v>
      </c>
      <c r="AZ13" s="289">
        <f>IF('Données brutes'!AZ13="Jamais",0,IF('Données brutes'!AZ13="Rarement",1,IF('Données brutes'!AZ13="Parfois",2,IF('Données brutes'!AZ13="Souvent",3,IF('Données brutes'!AZ13="Presque toujours",4,"")))))</f>
        <v>2</v>
      </c>
      <c r="BA13" s="289">
        <f>IF('Données brutes'!BA13="Jamais",0,IF('Données brutes'!BA13="Rarement",1,IF('Données brutes'!BA13="Parfois",2,IF('Données brutes'!BA13="Souvent",3,IF('Données brutes'!BA13="Presque toujours",4,"")))))</f>
        <v>3</v>
      </c>
      <c r="BB13" s="289">
        <f>IF('Données brutes'!BB13="Jamais",0,IF('Données brutes'!BB13="Rarement",1,IF('Données brutes'!BB13="Parfois",2,IF('Données brutes'!BB13="Souvent",3,IF('Données brutes'!BB13="Presque toujours",4,"")))))</f>
        <v>2</v>
      </c>
      <c r="BC13" s="289">
        <f>IF('Données brutes'!BC13="Jamais",0,IF('Données brutes'!BC13="Rarement",1,IF('Données brutes'!BC13="Parfois",2,IF('Données brutes'!BC13="Souvent",3,IF('Données brutes'!BC13="Presque toujours",4,"")))))</f>
        <v>2</v>
      </c>
      <c r="BD13" s="289">
        <f>IF('Données brutes'!BD13="Jamais",0,IF('Données brutes'!BD13="Rarement",1,IF('Données brutes'!BD13="Parfois",2,IF('Données brutes'!BD13="Souvent",3,IF('Données brutes'!BD13="Presque toujours",4,"")))))</f>
        <v>1</v>
      </c>
      <c r="BE13" s="289">
        <f>IF('Données brutes'!BE13="Jamais",0,IF('Données brutes'!BE13="Rarement",1,IF('Données brutes'!BE13="Parfois",2,IF('Données brutes'!BE13="Souvent",3,IF('Données brutes'!BE13="Presque toujours",4,"")))))</f>
        <v>2</v>
      </c>
      <c r="BF13" s="289">
        <f>IF('Données brutes'!BF13="Jamais",0,IF('Données brutes'!BF13="Rarement",1,IF('Données brutes'!BF13="Parfois",2,IF('Données brutes'!BF13="Souvent",3,IF('Données brutes'!BF13="Presque toujours",4,"")))))</f>
        <v>2</v>
      </c>
      <c r="BG13" s="54"/>
      <c r="BH13" s="306">
        <f>IF('Données brutes'!BH13="Pas du tout à l'aise",0,IF('Données brutes'!BH13="Plutôt pas à l'aise",1,IF('Données brutes'!BH13="Plutôt à l'aise",2,IF('Données brutes'!BH13="Tout à fait à l'aise",3,""))))</f>
        <v>1</v>
      </c>
      <c r="BI13" s="306">
        <f>IF('Données brutes'!BI13="Pas du tout à l'aise",0,IF('Données brutes'!BI13="Plutôt pas à l'aise",1,IF('Données brutes'!BI13="Plutôt à l'aise",2,IF('Données brutes'!BI13="Tout à fait à l'aise",3,""))))</f>
        <v>1</v>
      </c>
      <c r="BJ13" s="306">
        <f>IF('Données brutes'!BJ13="Pas du tout à l'aise",0,IF('Données brutes'!BJ13="Plutôt pas à l'aise",1,IF('Données brutes'!BJ13="Plutôt à l'aise",2,IF('Données brutes'!BJ13="Tout à fait à l'aise",3,""))))</f>
        <v>2</v>
      </c>
      <c r="BK13" s="306">
        <f>IF('Données brutes'!BK13="Pas du tout à l'aise",0,IF('Données brutes'!BK13="Plutôt pas à l'aise",1,IF('Données brutes'!BK13="Plutôt à l'aise",2,IF('Données brutes'!BK13="Tout à fait à l'aise",3,""))))</f>
        <v>2</v>
      </c>
      <c r="BL13" s="306">
        <f>IF('Données brutes'!BL13="Pas du tout à l'aise",0,IF('Données brutes'!BL13="Plutôt pas à l'aise",1,IF('Données brutes'!BL13="Plutôt à l'aise",2,IF('Données brutes'!BL13="Tout à fait à l'aise",3,""))))</f>
        <v>1</v>
      </c>
      <c r="BM13" s="306">
        <f>IF('Données brutes'!BM13="Pas du tout à l'aise",0,IF('Données brutes'!BM13="Plutôt pas à l'aise",1,IF('Données brutes'!BM13="Plutôt à l'aise",2,IF('Données brutes'!BM13="Tout à fait à l'aise",3,""))))</f>
        <v>2</v>
      </c>
      <c r="BN13" s="54"/>
      <c r="BO13" s="255">
        <f>IF('Données brutes'!BO13="pas du tout acquis",0,IF('Données brutes'!BO13="plutôt pas acquis",1,IF('Données brutes'!BO13="plutôt acquis",2,IF('Données brutes'!BO13="acquis",3,""))))</f>
        <v>1</v>
      </c>
      <c r="BP13" s="255">
        <f>IF('Données brutes'!BP13="pas du tout acquis",0,IF('Données brutes'!BP13="plutôt pas acquis",1,IF('Données brutes'!BP13="plutôt acquis",2,IF('Données brutes'!BP13="acquis",3,""))))</f>
        <v>2</v>
      </c>
      <c r="BQ13" s="255">
        <f>IF('Données brutes'!BQ13="pas du tout acquis",0,IF('Données brutes'!BQ13="plutôt pas acquis",1,IF('Données brutes'!BQ13="plutôt acquis",2,IF('Données brutes'!BQ13="acquis",3,""))))</f>
        <v>2</v>
      </c>
      <c r="BR13" s="255">
        <f>IF('Données brutes'!BR13="pas du tout acquis",0,IF('Données brutes'!BR13="plutôt pas acquis",1,IF('Données brutes'!BR13="plutôt acquis",2,IF('Données brutes'!BR13="acquis",3,""))))</f>
        <v>1</v>
      </c>
      <c r="BS13" s="255">
        <f>IF('Données brutes'!BS13="pas du tout acquis",0,IF('Données brutes'!BS13="plutôt pas acquis",1,IF('Données brutes'!BS13="plutôt acquis",2,IF('Données brutes'!BS13="acquis",3,""))))</f>
        <v>1</v>
      </c>
      <c r="BT13" s="255">
        <f>IF('Données brutes'!BT13="pas du tout acquis",0,IF('Données brutes'!BT13="plutôt pas acquis",1,IF('Données brutes'!BT13="plutôt acquis",2,IF('Données brutes'!BT13="acquis",3,""))))</f>
        <v>1</v>
      </c>
      <c r="BU13" s="255">
        <f>IF('Données brutes'!BU13="pas du tout acquis",0,IF('Données brutes'!BU13="plutôt pas acquis",1,IF('Données brutes'!BU13="plutôt acquis",2,IF('Données brutes'!BU13="acquis",3,""))))</f>
        <v>2</v>
      </c>
      <c r="BV13" s="255">
        <f>IF('Données brutes'!BV13="pas du tout acquis",0,IF('Données brutes'!BV13="plutôt pas acquis",1,IF('Données brutes'!BV13="plutôt acquis",2,IF('Données brutes'!BV13="acquis",3,""))))</f>
        <v>1</v>
      </c>
      <c r="BW13" s="256">
        <f>IF('Données brutes'!BW13="Pas du tout outillée",0,IF('Données brutes'!BW13="Plutôt pas outillée",1,IF('Données brutes'!BW13="Plutôt outillée",2,IF('Données brutes'!BW13="Tout à fait outillée",3,""))))</f>
        <v>1</v>
      </c>
      <c r="BX13" s="17" t="s">
        <v>97</v>
      </c>
      <c r="BY13" s="253">
        <f>IF('Données brutes'!BY13="Plutôt non",-2,IF('Données brutes'!BY13="Non",-1,IF('Données brutes'!BY13="Neutre",0,IF('Données brutes'!BY13="Plutôt oui",1,IF('Données brutes'!BY13="Oui",2,"")))))</f>
        <v>1</v>
      </c>
      <c r="BZ13" s="17" t="s">
        <v>92</v>
      </c>
      <c r="CA13" s="253">
        <f>IF('Données brutes'!CA13="Plutôt non",-2,IF('Données brutes'!CA13="Non",-1,IF('Données brutes'!CA13="Neutre",0,IF('Données brutes'!CA13="Plutôt oui",1,IF('Données brutes'!CA13="Oui",2,"")))))</f>
        <v>-2</v>
      </c>
      <c r="CB13" s="11">
        <v>0</v>
      </c>
      <c r="CC13" s="253">
        <f>IF('Données brutes'!CC13="Plutôt non",-2,IF('Données brutes'!CC13="Non",-1,IF('Données brutes'!CC13="Neutre",0,IF('Données brutes'!CC13="Plutôt oui",1,IF('Données brutes'!CC13="Oui",2,"")))))</f>
        <v>-2</v>
      </c>
      <c r="CD13" s="253">
        <f>IF('Données brutes'!CD13="Plutôt non",-2,IF('Données brutes'!CD13="Non",-1,IF('Données brutes'!CD13="Neutre",0,IF('Données brutes'!CD13="Plutôt oui",1,IF('Données brutes'!CD13="Oui",2,"")))))</f>
        <v>1</v>
      </c>
      <c r="CE13" s="253">
        <f>IF('Données brutes'!CE13="Plutôt non",-2,IF('Données brutes'!CE13="Non",-1,IF('Données brutes'!CE13="Neutre",0,IF('Données brutes'!CE13="Plutôt oui",1,IF('Données brutes'!CE13="Oui",2,"")))))</f>
        <v>-2</v>
      </c>
      <c r="CF13" s="7" t="s">
        <v>92</v>
      </c>
      <c r="CG13" s="29"/>
    </row>
    <row r="14" spans="1:88" ht="15.75" customHeight="1" x14ac:dyDescent="0.25">
      <c r="B14" s="8">
        <v>10</v>
      </c>
      <c r="C14" s="9">
        <v>31</v>
      </c>
      <c r="D14" s="7" t="s">
        <v>89</v>
      </c>
      <c r="E14" s="7" t="s">
        <v>90</v>
      </c>
      <c r="F14" s="7">
        <v>2022</v>
      </c>
      <c r="G14" s="7" t="s">
        <v>147</v>
      </c>
      <c r="H14" s="20" t="s">
        <v>148</v>
      </c>
      <c r="I14" s="7" t="s">
        <v>93</v>
      </c>
      <c r="J14" s="7">
        <v>22</v>
      </c>
      <c r="K14" s="7" t="s">
        <v>149</v>
      </c>
      <c r="L14" s="7" t="s">
        <v>127</v>
      </c>
      <c r="M14" s="11">
        <v>70</v>
      </c>
      <c r="N14" s="11">
        <v>0</v>
      </c>
      <c r="O14" s="12" t="s">
        <v>92</v>
      </c>
      <c r="P14" s="11" t="s">
        <v>150</v>
      </c>
      <c r="Q14" s="19" t="s">
        <v>93</v>
      </c>
      <c r="R14" s="54"/>
      <c r="S14" s="289">
        <f>IF('Données brutes'!S14="Jamais",0,IF('Données brutes'!S14="Rarement",1,IF('Données brutes'!S14="Parfois",2,IF('Données brutes'!S14="Souvent",3,IF('Données brutes'!S14="Presque toujours",4,"")))))</f>
        <v>2</v>
      </c>
      <c r="T14" s="289">
        <f>IF('Données brutes'!T14="Jamais",0,IF('Données brutes'!T14="Rarement",1,IF('Données brutes'!T14="Parfois",2,IF('Données brutes'!T14="Souvent",3,IF('Données brutes'!T14="Presque toujours",4,"")))))</f>
        <v>2</v>
      </c>
      <c r="U14" s="289">
        <f>IF('Données brutes'!U14="Jamais",0,IF('Données brutes'!U14="Rarement",1,IF('Données brutes'!U14="Parfois",2,IF('Données brutes'!U14="Souvent",3,IF('Données brutes'!U14="Presque toujours",4,"")))))</f>
        <v>3</v>
      </c>
      <c r="V14" s="289">
        <f>IF('Données brutes'!V14="Jamais",0,IF('Données brutes'!V14="Rarement",1,IF('Données brutes'!V14="Parfois",2,IF('Données brutes'!V14="Souvent",3,IF('Données brutes'!V14="Presque toujours",4,"")))))</f>
        <v>2</v>
      </c>
      <c r="W14" s="289">
        <f>IF('Données brutes'!W14="Jamais",0,IF('Données brutes'!W14="Rarement",1,IF('Données brutes'!W14="Parfois",2,IF('Données brutes'!W14="Souvent",3,IF('Données brutes'!W14="Presque toujours",4,"")))))</f>
        <v>2</v>
      </c>
      <c r="X14" s="289">
        <f>IF('Données brutes'!X14="Jamais",0,IF('Données brutes'!X14="Rarement",1,IF('Données brutes'!X14="Parfois",2,IF('Données brutes'!X14="Souvent",3,IF('Données brutes'!X14="Presque toujours",4,"")))))</f>
        <v>1</v>
      </c>
      <c r="Y14" s="289">
        <f>IF('Données brutes'!Y14="Jamais",0,IF('Données brutes'!Y14="Rarement",1,IF('Données brutes'!Y14="Parfois",2,IF('Données brutes'!Y14="Souvent",3,IF('Données brutes'!Y14="Presque toujours",4,"")))))</f>
        <v>3</v>
      </c>
      <c r="Z14" s="289">
        <f>IF('Données brutes'!Z14="Jamais",0,IF('Données brutes'!Z14="Rarement",1,IF('Données brutes'!Z14="Parfois",2,IF('Données brutes'!Z14="Souvent",3,IF('Données brutes'!Z14="Presque toujours",4,"")))))</f>
        <v>1</v>
      </c>
      <c r="AA14" s="289">
        <f>IF('Données brutes'!AA14="Jamais",0,IF('Données brutes'!AA14="Rarement",1,IF('Données brutes'!AA14="Parfois",2,IF('Données brutes'!AA14="Souvent",3,IF('Données brutes'!AA14="Presque toujours",4,"")))))</f>
        <v>3</v>
      </c>
      <c r="AB14" s="289">
        <f>IF('Données brutes'!AB14="Jamais",0,IF('Données brutes'!AB14="Rarement",1,IF('Données brutes'!AB14="Parfois",2,IF('Données brutes'!AB14="Souvent",3,IF('Données brutes'!AB14="Presque toujours",4,"")))))</f>
        <v>2</v>
      </c>
      <c r="AC14" s="289">
        <f>IF('Données brutes'!AC14="Jamais",0,IF('Données brutes'!AC14="Rarement",1,IF('Données brutes'!AC14="Parfois",2,IF('Données brutes'!AC14="Souvent",3,IF('Données brutes'!AC14="Presque toujours",4,"")))))</f>
        <v>3</v>
      </c>
      <c r="AD14" s="289">
        <f>IF('Données brutes'!AD14="Jamais",0,IF('Données brutes'!AD14="Rarement",1,IF('Données brutes'!AD14="Parfois",2,IF('Données brutes'!AD14="Souvent",3,IF('Données brutes'!AD14="Presque toujours",4,"")))))</f>
        <v>1</v>
      </c>
      <c r="AE14" s="289">
        <f>IF('Données brutes'!AE14="Jamais",0,IF('Données brutes'!AE14="Rarement",1,IF('Données brutes'!AE14="Parfois",2,IF('Données brutes'!AE14="Souvent",3,IF('Données brutes'!AE14="Presque toujours",4,"")))))</f>
        <v>4</v>
      </c>
      <c r="AF14" s="11" t="s">
        <v>100</v>
      </c>
      <c r="AG14" s="30"/>
      <c r="AH14" s="310">
        <f>IF('Données brutes'!AH14="Très difficile",-2,IF('Données brutes'!AH14="Difficile",-1,IF('Données brutes'!AH14="Ni facile, ni difficile",0,IF('Données brutes'!AH14="Facile",1,IF('Données brutes'!AH14="Très facile",2,"")))))</f>
        <v>0</v>
      </c>
      <c r="AI14" s="310">
        <f>IF('Données brutes'!AI14="Très difficile",-2,IF('Données brutes'!AI14="Difficile",-1,IF('Données brutes'!AI14="Ni facile, ni difficile",0,IF('Données brutes'!AI14="Facile",1,IF('Données brutes'!AI14="Très facile",2,"")))))</f>
        <v>-1</v>
      </c>
      <c r="AJ14" s="310">
        <f>IF('Données brutes'!AJ14="Très difficile",-2,IF('Données brutes'!AJ14="Difficile",-1,IF('Données brutes'!AJ14="Ni facile, ni difficile",0,IF('Données brutes'!AJ14="Facile",1,IF('Données brutes'!AJ14="Très facile",2,"")))))</f>
        <v>-2</v>
      </c>
      <c r="AK14" s="310">
        <f>IF('Données brutes'!AK14="Très difficile",-2,IF('Données brutes'!AK14="Difficile",-1,IF('Données brutes'!AK14="Ni facile, ni difficile",0,IF('Données brutes'!AK14="Facile",1,IF('Données brutes'!AK14="Très facile",2,"")))))</f>
        <v>0</v>
      </c>
      <c r="AL14" s="310">
        <f>IF('Données brutes'!AL14="Très difficile",-2,IF('Données brutes'!AL14="Difficile",-1,IF('Données brutes'!AL14="Ni facile, ni difficile",0,IF('Données brutes'!AL14="Facile",1,IF('Données brutes'!AL14="Très facile",2,"")))))</f>
        <v>0</v>
      </c>
      <c r="AM14" s="310">
        <f>IF('Données brutes'!AM14="Très difficile",-2,IF('Données brutes'!AM14="Difficile",-1,IF('Données brutes'!AM14="Ni facile, ni difficile",0,IF('Données brutes'!AM14="Facile",1,IF('Données brutes'!AM14="Très facile",2,"")))))</f>
        <v>0</v>
      </c>
      <c r="AN14" s="310">
        <f>IF('Données brutes'!AN14="Très difficile",-2,IF('Données brutes'!AN14="Difficile",-1,IF('Données brutes'!AN14="Ni facile, ni difficile",0,IF('Données brutes'!AN14="Facile",1,IF('Données brutes'!AN14="Très facile",2,"")))))</f>
        <v>0</v>
      </c>
      <c r="AO14" s="310">
        <f>IF('Données brutes'!AO14="Très difficile",-2,IF('Données brutes'!AO14="Difficile",-1,IF('Données brutes'!AO14="Ni facile, ni difficile",0,IF('Données brutes'!AO14="Facile",1,IF('Données brutes'!AO14="Très facile",2,"")))))</f>
        <v>0</v>
      </c>
      <c r="AP14" s="310">
        <f>IF('Données brutes'!AP14="Très difficile",-2,IF('Données brutes'!AP14="Difficile",-1,IF('Données brutes'!AP14="Ni facile, ni difficile",0,IF('Données brutes'!AP14="Facile",1,IF('Données brutes'!AP14="Très facile",2,"")))))</f>
        <v>-1</v>
      </c>
      <c r="AQ14" s="310">
        <f>IF('Données brutes'!AQ14="Très difficile",-2,IF('Données brutes'!AQ14="Difficile",-1,IF('Données brutes'!AQ14="Ni facile, ni difficile",0,IF('Données brutes'!AQ14="Facile",1,IF('Données brutes'!AQ14="Très facile",2,"")))))</f>
        <v>-1</v>
      </c>
      <c r="AR14" s="310">
        <f>IF('Données brutes'!AR14="Très difficile",-2,IF('Données brutes'!AR14="Difficile",-1,IF('Données brutes'!AR14="Ni facile, ni difficile",0,IF('Données brutes'!AR14="Facile",1,IF('Données brutes'!AR14="Très facile",2,"")))))</f>
        <v>-1</v>
      </c>
      <c r="AS14" s="54"/>
      <c r="AT14" s="289">
        <f>IF('Données brutes'!AT14="Jamais",0,IF('Données brutes'!AT14="Rarement",1,IF('Données brutes'!AT14="Parfois",2,IF('Données brutes'!AT14="Souvent",3,IF('Données brutes'!AT14="Presque toujours",4,"")))))</f>
        <v>3</v>
      </c>
      <c r="AU14" s="289">
        <f>IF('Données brutes'!AU14="Jamais",0,IF('Données brutes'!AU14="Rarement",1,IF('Données brutes'!AU14="Parfois",2,IF('Données brutes'!AU14="Souvent",3,IF('Données brutes'!AU14="Presque toujours",4,"")))))</f>
        <v>2</v>
      </c>
      <c r="AV14" s="289">
        <f>IF('Données brutes'!AV14="Jamais",0,IF('Données brutes'!AV14="Rarement",1,IF('Données brutes'!AV14="Parfois",2,IF('Données brutes'!AV14="Souvent",3,IF('Données brutes'!AV14="Presque toujours",4,"")))))</f>
        <v>2</v>
      </c>
      <c r="AW14" s="289">
        <f>IF('Données brutes'!AW14="Jamais",0,IF('Données brutes'!AW14="Rarement",1,IF('Données brutes'!AW14="Parfois",2,IF('Données brutes'!AW14="Souvent",3,IF('Données brutes'!AW14="Presque toujours",4,"")))))</f>
        <v>3</v>
      </c>
      <c r="AX14" s="289">
        <f>IF('Données brutes'!AX14="Jamais",0,IF('Données brutes'!AX14="Rarement",1,IF('Données brutes'!AX14="Parfois",2,IF('Données brutes'!AX14="Souvent",3,IF('Données brutes'!AX14="Presque toujours",4,"")))))</f>
        <v>1</v>
      </c>
      <c r="AY14" s="289">
        <f>IF('Données brutes'!AY14="Jamais",0,IF('Données brutes'!AY14="Rarement",1,IF('Données brutes'!AY14="Parfois",2,IF('Données brutes'!AY14="Souvent",3,IF('Données brutes'!AY14="Presque toujours",4,"")))))</f>
        <v>0</v>
      </c>
      <c r="AZ14" s="289">
        <f>IF('Données brutes'!AZ14="Jamais",0,IF('Données brutes'!AZ14="Rarement",1,IF('Données brutes'!AZ14="Parfois",2,IF('Données brutes'!AZ14="Souvent",3,IF('Données brutes'!AZ14="Presque toujours",4,"")))))</f>
        <v>2</v>
      </c>
      <c r="BA14" s="289">
        <f>IF('Données brutes'!BA14="Jamais",0,IF('Données brutes'!BA14="Rarement",1,IF('Données brutes'!BA14="Parfois",2,IF('Données brutes'!BA14="Souvent",3,IF('Données brutes'!BA14="Presque toujours",4,"")))))</f>
        <v>0</v>
      </c>
      <c r="BB14" s="289">
        <f>IF('Données brutes'!BB14="Jamais",0,IF('Données brutes'!BB14="Rarement",1,IF('Données brutes'!BB14="Parfois",2,IF('Données brutes'!BB14="Souvent",3,IF('Données brutes'!BB14="Presque toujours",4,"")))))</f>
        <v>3</v>
      </c>
      <c r="BC14" s="289">
        <f>IF('Données brutes'!BC14="Jamais",0,IF('Données brutes'!BC14="Rarement",1,IF('Données brutes'!BC14="Parfois",2,IF('Données brutes'!BC14="Souvent",3,IF('Données brutes'!BC14="Presque toujours",4,"")))))</f>
        <v>0</v>
      </c>
      <c r="BD14" s="289">
        <f>IF('Données brutes'!BD14="Jamais",0,IF('Données brutes'!BD14="Rarement",1,IF('Données brutes'!BD14="Parfois",2,IF('Données brutes'!BD14="Souvent",3,IF('Données brutes'!BD14="Presque toujours",4,"")))))</f>
        <v>0</v>
      </c>
      <c r="BE14" s="289">
        <f>IF('Données brutes'!BE14="Jamais",0,IF('Données brutes'!BE14="Rarement",1,IF('Données brutes'!BE14="Parfois",2,IF('Données brutes'!BE14="Souvent",3,IF('Données brutes'!BE14="Presque toujours",4,"")))))</f>
        <v>0</v>
      </c>
      <c r="BF14" s="289">
        <f>IF('Données brutes'!BF14="Jamais",0,IF('Données brutes'!BF14="Rarement",1,IF('Données brutes'!BF14="Parfois",2,IF('Données brutes'!BF14="Souvent",3,IF('Données brutes'!BF14="Presque toujours",4,"")))))</f>
        <v>3</v>
      </c>
      <c r="BG14" s="54"/>
      <c r="BH14" s="306">
        <f>IF('Données brutes'!BH14="Pas du tout à l'aise",0,IF('Données brutes'!BH14="Plutôt pas à l'aise",1,IF('Données brutes'!BH14="Plutôt à l'aise",2,IF('Données brutes'!BH14="Tout à fait à l'aise",3,""))))</f>
        <v>1</v>
      </c>
      <c r="BI14" s="306">
        <f>IF('Données brutes'!BI14="Pas du tout à l'aise",0,IF('Données brutes'!BI14="Plutôt pas à l'aise",1,IF('Données brutes'!BI14="Plutôt à l'aise",2,IF('Données brutes'!BI14="Tout à fait à l'aise",3,""))))</f>
        <v>1</v>
      </c>
      <c r="BJ14" s="306">
        <f>IF('Données brutes'!BJ14="Pas du tout à l'aise",0,IF('Données brutes'!BJ14="Plutôt pas à l'aise",1,IF('Données brutes'!BJ14="Plutôt à l'aise",2,IF('Données brutes'!BJ14="Tout à fait à l'aise",3,""))))</f>
        <v>1</v>
      </c>
      <c r="BK14" s="306">
        <f>IF('Données brutes'!BK14="Pas du tout à l'aise",0,IF('Données brutes'!BK14="Plutôt pas à l'aise",1,IF('Données brutes'!BK14="Plutôt à l'aise",2,IF('Données brutes'!BK14="Tout à fait à l'aise",3,""))))</f>
        <v>2</v>
      </c>
      <c r="BL14" s="306">
        <f>IF('Données brutes'!BL14="Pas du tout à l'aise",0,IF('Données brutes'!BL14="Plutôt pas à l'aise",1,IF('Données brutes'!BL14="Plutôt à l'aise",2,IF('Données brutes'!BL14="Tout à fait à l'aise",3,""))))</f>
        <v>2</v>
      </c>
      <c r="BM14" s="306">
        <f>IF('Données brutes'!BM14="Pas du tout à l'aise",0,IF('Données brutes'!BM14="Plutôt pas à l'aise",1,IF('Données brutes'!BM14="Plutôt à l'aise",2,IF('Données brutes'!BM14="Tout à fait à l'aise",3,""))))</f>
        <v>1</v>
      </c>
      <c r="BN14" s="54"/>
      <c r="BO14" s="255">
        <f>IF('Données brutes'!BO14="pas du tout acquis",0,IF('Données brutes'!BO14="plutôt pas acquis",1,IF('Données brutes'!BO14="plutôt acquis",2,IF('Données brutes'!BO14="acquis",3,""))))</f>
        <v>1</v>
      </c>
      <c r="BP14" s="255">
        <f>IF('Données brutes'!BP14="pas du tout acquis",0,IF('Données brutes'!BP14="plutôt pas acquis",1,IF('Données brutes'!BP14="plutôt acquis",2,IF('Données brutes'!BP14="acquis",3,""))))</f>
        <v>2</v>
      </c>
      <c r="BQ14" s="255">
        <f>IF('Données brutes'!BQ14="pas du tout acquis",0,IF('Données brutes'!BQ14="plutôt pas acquis",1,IF('Données brutes'!BQ14="plutôt acquis",2,IF('Données brutes'!BQ14="acquis",3,""))))</f>
        <v>2</v>
      </c>
      <c r="BR14" s="255">
        <f>IF('Données brutes'!BR14="pas du tout acquis",0,IF('Données brutes'!BR14="plutôt pas acquis",1,IF('Données brutes'!BR14="plutôt acquis",2,IF('Données brutes'!BR14="acquis",3,""))))</f>
        <v>2</v>
      </c>
      <c r="BS14" s="255">
        <f>IF('Données brutes'!BS14="pas du tout acquis",0,IF('Données brutes'!BS14="plutôt pas acquis",1,IF('Données brutes'!BS14="plutôt acquis",2,IF('Données brutes'!BS14="acquis",3,""))))</f>
        <v>1</v>
      </c>
      <c r="BT14" s="255">
        <f>IF('Données brutes'!BT14="pas du tout acquis",0,IF('Données brutes'!BT14="plutôt pas acquis",1,IF('Données brutes'!BT14="plutôt acquis",2,IF('Données brutes'!BT14="acquis",3,""))))</f>
        <v>2</v>
      </c>
      <c r="BU14" s="255">
        <f>IF('Données brutes'!BU14="pas du tout acquis",0,IF('Données brutes'!BU14="plutôt pas acquis",1,IF('Données brutes'!BU14="plutôt acquis",2,IF('Données brutes'!BU14="acquis",3,""))))</f>
        <v>2</v>
      </c>
      <c r="BV14" s="255">
        <f>IF('Données brutes'!BV14="pas du tout acquis",0,IF('Données brutes'!BV14="plutôt pas acquis",1,IF('Données brutes'!BV14="plutôt acquis",2,IF('Données brutes'!BV14="acquis",3,""))))</f>
        <v>1</v>
      </c>
      <c r="BW14" s="256">
        <f>IF('Données brutes'!BW14="Pas du tout outillée",0,IF('Données brutes'!BW14="Plutôt pas outillée",1,IF('Données brutes'!BW14="Plutôt outillée",2,IF('Données brutes'!BW14="Tout à fait outillée",3,""))))</f>
        <v>2</v>
      </c>
      <c r="BX14" s="18" t="s">
        <v>97</v>
      </c>
      <c r="BY14" s="253">
        <f>IF('Données brutes'!BY14="Plutôt non",-2,IF('Données brutes'!BY14="Non",-1,IF('Données brutes'!BY14="Neutre",0,IF('Données brutes'!BY14="Plutôt oui",1,IF('Données brutes'!BY14="Oui",2,"")))))</f>
        <v>1</v>
      </c>
      <c r="BZ14" s="17" t="s">
        <v>121</v>
      </c>
      <c r="CA14" s="253">
        <f>IF('Données brutes'!CA14="Plutôt non",-2,IF('Données brutes'!CA14="Non",-1,IF('Données brutes'!CA14="Neutre",0,IF('Données brutes'!CA14="Plutôt oui",1,IF('Données brutes'!CA14="Oui",2,"")))))</f>
        <v>1</v>
      </c>
      <c r="CB14" s="11">
        <v>-1</v>
      </c>
      <c r="CC14" s="253">
        <f>IF('Données brutes'!CC14="Plutôt non",-2,IF('Données brutes'!CC14="Non",-1,IF('Données brutes'!CC14="Neutre",0,IF('Données brutes'!CC14="Plutôt oui",1,IF('Données brutes'!CC14="Oui",2,"")))))</f>
        <v>1</v>
      </c>
      <c r="CD14" s="253">
        <f>IF('Données brutes'!CD14="Plutôt non",-2,IF('Données brutes'!CD14="Non",-1,IF('Données brutes'!CD14="Neutre",0,IF('Données brutes'!CD14="Plutôt oui",1,IF('Données brutes'!CD14="Oui",2,"")))))</f>
        <v>1</v>
      </c>
      <c r="CE14" s="253">
        <f>IF('Données brutes'!CE14="Plutôt non",-2,IF('Données brutes'!CE14="Non",-1,IF('Données brutes'!CE14="Neutre",0,IF('Données brutes'!CE14="Plutôt oui",1,IF('Données brutes'!CE14="Oui",2,"")))))</f>
        <v>-1</v>
      </c>
      <c r="CF14" s="7" t="s">
        <v>92</v>
      </c>
    </row>
    <row r="15" spans="1:88" ht="15.75" customHeight="1" x14ac:dyDescent="0.25">
      <c r="A15" s="7"/>
      <c r="B15" s="8">
        <v>11</v>
      </c>
      <c r="C15" s="9">
        <v>25</v>
      </c>
      <c r="D15" s="7" t="s">
        <v>89</v>
      </c>
      <c r="E15" s="7" t="s">
        <v>90</v>
      </c>
      <c r="F15" s="7">
        <v>2022</v>
      </c>
      <c r="G15" s="7" t="s">
        <v>208</v>
      </c>
      <c r="H15" s="10" t="s">
        <v>92</v>
      </c>
      <c r="I15" s="7" t="s">
        <v>93</v>
      </c>
      <c r="J15" s="7">
        <v>17</v>
      </c>
      <c r="K15" s="7" t="s">
        <v>126</v>
      </c>
      <c r="L15" s="7" t="s">
        <v>127</v>
      </c>
      <c r="M15" s="7">
        <v>70</v>
      </c>
      <c r="N15" s="7">
        <v>0</v>
      </c>
      <c r="O15" s="31" t="s">
        <v>93</v>
      </c>
      <c r="P15" s="7" t="s">
        <v>151</v>
      </c>
      <c r="Q15" s="13" t="s">
        <v>123</v>
      </c>
      <c r="R15" s="7"/>
      <c r="S15" s="289">
        <f>IF('Données brutes'!S15="Jamais",0,IF('Données brutes'!S15="Rarement",1,IF('Données brutes'!S15="Parfois",2,IF('Données brutes'!S15="Souvent",3,IF('Données brutes'!S15="Presque toujours",4,"")))))</f>
        <v>1</v>
      </c>
      <c r="T15" s="289">
        <f>IF('Données brutes'!T15="Jamais",0,IF('Données brutes'!T15="Rarement",1,IF('Données brutes'!T15="Parfois",2,IF('Données brutes'!T15="Souvent",3,IF('Données brutes'!T15="Presque toujours",4,"")))))</f>
        <v>4</v>
      </c>
      <c r="U15" s="289">
        <f>IF('Données brutes'!U15="Jamais",0,IF('Données brutes'!U15="Rarement",1,IF('Données brutes'!U15="Parfois",2,IF('Données brutes'!U15="Souvent",3,IF('Données brutes'!U15="Presque toujours",4,"")))))</f>
        <v>1</v>
      </c>
      <c r="V15" s="289">
        <f>IF('Données brutes'!V15="Jamais",0,IF('Données brutes'!V15="Rarement",1,IF('Données brutes'!V15="Parfois",2,IF('Données brutes'!V15="Souvent",3,IF('Données brutes'!V15="Presque toujours",4,"")))))</f>
        <v>3</v>
      </c>
      <c r="W15" s="289">
        <f>IF('Données brutes'!W15="Jamais",0,IF('Données brutes'!W15="Rarement",1,IF('Données brutes'!W15="Parfois",2,IF('Données brutes'!W15="Souvent",3,IF('Données brutes'!W15="Presque toujours",4,"")))))</f>
        <v>1</v>
      </c>
      <c r="X15" s="289">
        <f>IF('Données brutes'!X15="Jamais",0,IF('Données brutes'!X15="Rarement",1,IF('Données brutes'!X15="Parfois",2,IF('Données brutes'!X15="Souvent",3,IF('Données brutes'!X15="Presque toujours",4,"")))))</f>
        <v>3</v>
      </c>
      <c r="Y15" s="289">
        <f>IF('Données brutes'!Y15="Jamais",0,IF('Données brutes'!Y15="Rarement",1,IF('Données brutes'!Y15="Parfois",2,IF('Données brutes'!Y15="Souvent",3,IF('Données brutes'!Y15="Presque toujours",4,"")))))</f>
        <v>2</v>
      </c>
      <c r="Z15" s="289">
        <f>IF('Données brutes'!Z15="Jamais",0,IF('Données brutes'!Z15="Rarement",1,IF('Données brutes'!Z15="Parfois",2,IF('Données brutes'!Z15="Souvent",3,IF('Données brutes'!Z15="Presque toujours",4,"")))))</f>
        <v>3</v>
      </c>
      <c r="AA15" s="289">
        <f>IF('Données brutes'!AA15="Jamais",0,IF('Données brutes'!AA15="Rarement",1,IF('Données brutes'!AA15="Parfois",2,IF('Données brutes'!AA15="Souvent",3,IF('Données brutes'!AA15="Presque toujours",4,"")))))</f>
        <v>3</v>
      </c>
      <c r="AB15" s="289">
        <f>IF('Données brutes'!AB15="Jamais",0,IF('Données brutes'!AB15="Rarement",1,IF('Données brutes'!AB15="Parfois",2,IF('Données brutes'!AB15="Souvent",3,IF('Données brutes'!AB15="Presque toujours",4,"")))))</f>
        <v>3</v>
      </c>
      <c r="AC15" s="289">
        <f>IF('Données brutes'!AC15="Jamais",0,IF('Données brutes'!AC15="Rarement",1,IF('Données brutes'!AC15="Parfois",2,IF('Données brutes'!AC15="Souvent",3,IF('Données brutes'!AC15="Presque toujours",4,"")))))</f>
        <v>2</v>
      </c>
      <c r="AD15" s="289">
        <f>IF('Données brutes'!AD15="Jamais",0,IF('Données brutes'!AD15="Rarement",1,IF('Données brutes'!AD15="Parfois",2,IF('Données brutes'!AD15="Souvent",3,IF('Données brutes'!AD15="Presque toujours",4,"")))))</f>
        <v>3</v>
      </c>
      <c r="AE15" s="289">
        <f>IF('Données brutes'!AE15="Jamais",0,IF('Données brutes'!AE15="Rarement",1,IF('Données brutes'!AE15="Parfois",2,IF('Données brutes'!AE15="Souvent",3,IF('Données brutes'!AE15="Presque toujours",4,"")))))</f>
        <v>4</v>
      </c>
      <c r="AF15" s="7" t="s">
        <v>100</v>
      </c>
      <c r="AG15" s="33"/>
      <c r="AH15" s="310">
        <f>IF('Données brutes'!AH15="Très difficile",-2,IF('Données brutes'!AH15="Difficile",-1,IF('Données brutes'!AH15="Ni facile, ni difficile",0,IF('Données brutes'!AH15="Facile",1,IF('Données brutes'!AH15="Très facile",2,"")))))</f>
        <v>1</v>
      </c>
      <c r="AI15" s="310">
        <f>IF('Données brutes'!AI15="Très difficile",-2,IF('Données brutes'!AI15="Difficile",-1,IF('Données brutes'!AI15="Ni facile, ni difficile",0,IF('Données brutes'!AI15="Facile",1,IF('Données brutes'!AI15="Très facile",2,"")))))</f>
        <v>0</v>
      </c>
      <c r="AJ15" s="310">
        <f>IF('Données brutes'!AJ15="Très difficile",-2,IF('Données brutes'!AJ15="Difficile",-1,IF('Données brutes'!AJ15="Ni facile, ni difficile",0,IF('Données brutes'!AJ15="Facile",1,IF('Données brutes'!AJ15="Très facile",2,"")))))</f>
        <v>-1</v>
      </c>
      <c r="AK15" s="310">
        <f>IF('Données brutes'!AK15="Très difficile",-2,IF('Données brutes'!AK15="Difficile",-1,IF('Données brutes'!AK15="Ni facile, ni difficile",0,IF('Données brutes'!AK15="Facile",1,IF('Données brutes'!AK15="Très facile",2,"")))))</f>
        <v>1</v>
      </c>
      <c r="AL15" s="310">
        <f>IF('Données brutes'!AL15="Très difficile",-2,IF('Données brutes'!AL15="Difficile",-1,IF('Données brutes'!AL15="Ni facile, ni difficile",0,IF('Données brutes'!AL15="Facile",1,IF('Données brutes'!AL15="Très facile",2,"")))))</f>
        <v>1</v>
      </c>
      <c r="AM15" s="310">
        <f>IF('Données brutes'!AM15="Très difficile",-2,IF('Données brutes'!AM15="Difficile",-1,IF('Données brutes'!AM15="Ni facile, ni difficile",0,IF('Données brutes'!AM15="Facile",1,IF('Données brutes'!AM15="Très facile",2,"")))))</f>
        <v>0</v>
      </c>
      <c r="AN15" s="310">
        <f>IF('Données brutes'!AN15="Très difficile",-2,IF('Données brutes'!AN15="Difficile",-1,IF('Données brutes'!AN15="Ni facile, ni difficile",0,IF('Données brutes'!AN15="Facile",1,IF('Données brutes'!AN15="Très facile",2,"")))))</f>
        <v>1</v>
      </c>
      <c r="AO15" s="310">
        <f>IF('Données brutes'!AO15="Très difficile",-2,IF('Données brutes'!AO15="Difficile",-1,IF('Données brutes'!AO15="Ni facile, ni difficile",0,IF('Données brutes'!AO15="Facile",1,IF('Données brutes'!AO15="Très facile",2,"")))))</f>
        <v>1</v>
      </c>
      <c r="AP15" s="310">
        <f>IF('Données brutes'!AP15="Très difficile",-2,IF('Données brutes'!AP15="Difficile",-1,IF('Données brutes'!AP15="Ni facile, ni difficile",0,IF('Données brutes'!AP15="Facile",1,IF('Données brutes'!AP15="Très facile",2,"")))))</f>
        <v>1</v>
      </c>
      <c r="AQ15" s="310">
        <f>IF('Données brutes'!AQ15="Très difficile",-2,IF('Données brutes'!AQ15="Difficile",-1,IF('Données brutes'!AQ15="Ni facile, ni difficile",0,IF('Données brutes'!AQ15="Facile",1,IF('Données brutes'!AQ15="Très facile",2,"")))))</f>
        <v>1</v>
      </c>
      <c r="AR15" s="310">
        <f>IF('Données brutes'!AR15="Très difficile",-2,IF('Données brutes'!AR15="Difficile",-1,IF('Données brutes'!AR15="Ni facile, ni difficile",0,IF('Données brutes'!AR15="Facile",1,IF('Données brutes'!AR15="Très facile",2,"")))))</f>
        <v>-1</v>
      </c>
      <c r="AS15" s="54"/>
      <c r="AT15" s="289">
        <f>IF('Données brutes'!AT15="Jamais",0,IF('Données brutes'!AT15="Rarement",1,IF('Données brutes'!AT15="Parfois",2,IF('Données brutes'!AT15="Souvent",3,IF('Données brutes'!AT15="Presque toujours",4,"")))))</f>
        <v>4</v>
      </c>
      <c r="AU15" s="289">
        <f>IF('Données brutes'!AU15="Jamais",0,IF('Données brutes'!AU15="Rarement",1,IF('Données brutes'!AU15="Parfois",2,IF('Données brutes'!AU15="Souvent",3,IF('Données brutes'!AU15="Presque toujours",4,"")))))</f>
        <v>3</v>
      </c>
      <c r="AV15" s="289">
        <f>IF('Données brutes'!AV15="Jamais",0,IF('Données brutes'!AV15="Rarement",1,IF('Données brutes'!AV15="Parfois",2,IF('Données brutes'!AV15="Souvent",3,IF('Données brutes'!AV15="Presque toujours",4,"")))))</f>
        <v>2</v>
      </c>
      <c r="AW15" s="289">
        <f>IF('Données brutes'!AW15="Jamais",0,IF('Données brutes'!AW15="Rarement",1,IF('Données brutes'!AW15="Parfois",2,IF('Données brutes'!AW15="Souvent",3,IF('Données brutes'!AW15="Presque toujours",4,"")))))</f>
        <v>4</v>
      </c>
      <c r="AX15" s="289">
        <f>IF('Données brutes'!AX15="Jamais",0,IF('Données brutes'!AX15="Rarement",1,IF('Données brutes'!AX15="Parfois",2,IF('Données brutes'!AX15="Souvent",3,IF('Données brutes'!AX15="Presque toujours",4,"")))))</f>
        <v>4</v>
      </c>
      <c r="AY15" s="289">
        <f>IF('Données brutes'!AY15="Jamais",0,IF('Données brutes'!AY15="Rarement",1,IF('Données brutes'!AY15="Parfois",2,IF('Données brutes'!AY15="Souvent",3,IF('Données brutes'!AY15="Presque toujours",4,"")))))</f>
        <v>0</v>
      </c>
      <c r="AZ15" s="289">
        <f>IF('Données brutes'!AZ15="Jamais",0,IF('Données brutes'!AZ15="Rarement",1,IF('Données brutes'!AZ15="Parfois",2,IF('Données brutes'!AZ15="Souvent",3,IF('Données brutes'!AZ15="Presque toujours",4,"")))))</f>
        <v>2</v>
      </c>
      <c r="BA15" s="289">
        <f>IF('Données brutes'!BA15="Jamais",0,IF('Données brutes'!BA15="Rarement",1,IF('Données brutes'!BA15="Parfois",2,IF('Données brutes'!BA15="Souvent",3,IF('Données brutes'!BA15="Presque toujours",4,"")))))</f>
        <v>1</v>
      </c>
      <c r="BB15" s="289">
        <f>IF('Données brutes'!BB15="Jamais",0,IF('Données brutes'!BB15="Rarement",1,IF('Données brutes'!BB15="Parfois",2,IF('Données brutes'!BB15="Souvent",3,IF('Données brutes'!BB15="Presque toujours",4,"")))))</f>
        <v>4</v>
      </c>
      <c r="BC15" s="289">
        <f>IF('Données brutes'!BC15="Jamais",0,IF('Données brutes'!BC15="Rarement",1,IF('Données brutes'!BC15="Parfois",2,IF('Données brutes'!BC15="Souvent",3,IF('Données brutes'!BC15="Presque toujours",4,"")))))</f>
        <v>4</v>
      </c>
      <c r="BD15" s="289">
        <f>IF('Données brutes'!BD15="Jamais",0,IF('Données brutes'!BD15="Rarement",1,IF('Données brutes'!BD15="Parfois",2,IF('Données brutes'!BD15="Souvent",3,IF('Données brutes'!BD15="Presque toujours",4,"")))))</f>
        <v>2</v>
      </c>
      <c r="BE15" s="289">
        <f>IF('Données brutes'!BE15="Jamais",0,IF('Données brutes'!BE15="Rarement",1,IF('Données brutes'!BE15="Parfois",2,IF('Données brutes'!BE15="Souvent",3,IF('Données brutes'!BE15="Presque toujours",4,"")))))</f>
        <v>3</v>
      </c>
      <c r="BF15" s="289">
        <f>IF('Données brutes'!BF15="Jamais",0,IF('Données brutes'!BF15="Rarement",1,IF('Données brutes'!BF15="Parfois",2,IF('Données brutes'!BF15="Souvent",3,IF('Données brutes'!BF15="Presque toujours",4,"")))))</f>
        <v>2</v>
      </c>
      <c r="BG15" s="54"/>
      <c r="BH15" s="306">
        <f>IF('Données brutes'!BH15="Pas du tout à l'aise",0,IF('Données brutes'!BH15="Plutôt pas à l'aise",1,IF('Données brutes'!BH15="Plutôt à l'aise",2,IF('Données brutes'!BH15="Tout à fait à l'aise",3,""))))</f>
        <v>1</v>
      </c>
      <c r="BI15" s="306">
        <f>IF('Données brutes'!BI15="Pas du tout à l'aise",0,IF('Données brutes'!BI15="Plutôt pas à l'aise",1,IF('Données brutes'!BI15="Plutôt à l'aise",2,IF('Données brutes'!BI15="Tout à fait à l'aise",3,""))))</f>
        <v>2</v>
      </c>
      <c r="BJ15" s="306">
        <f>IF('Données brutes'!BJ15="Pas du tout à l'aise",0,IF('Données brutes'!BJ15="Plutôt pas à l'aise",1,IF('Données brutes'!BJ15="Plutôt à l'aise",2,IF('Données brutes'!BJ15="Tout à fait à l'aise",3,""))))</f>
        <v>2</v>
      </c>
      <c r="BK15" s="306">
        <f>IF('Données brutes'!BK15="Pas du tout à l'aise",0,IF('Données brutes'!BK15="Plutôt pas à l'aise",1,IF('Données brutes'!BK15="Plutôt à l'aise",2,IF('Données brutes'!BK15="Tout à fait à l'aise",3,""))))</f>
        <v>2</v>
      </c>
      <c r="BL15" s="306">
        <f>IF('Données brutes'!BL15="Pas du tout à l'aise",0,IF('Données brutes'!BL15="Plutôt pas à l'aise",1,IF('Données brutes'!BL15="Plutôt à l'aise",2,IF('Données brutes'!BL15="Tout à fait à l'aise",3,""))))</f>
        <v>2</v>
      </c>
      <c r="BM15" s="306">
        <f>IF('Données brutes'!BM15="Pas du tout à l'aise",0,IF('Données brutes'!BM15="Plutôt pas à l'aise",1,IF('Données brutes'!BM15="Plutôt à l'aise",2,IF('Données brutes'!BM15="Tout à fait à l'aise",3,""))))</f>
        <v>2</v>
      </c>
      <c r="BN15" s="54"/>
      <c r="BO15" s="255">
        <f>IF('Données brutes'!BO15="pas du tout acquis",0,IF('Données brutes'!BO15="plutôt pas acquis",1,IF('Données brutes'!BO15="plutôt acquis",2,IF('Données brutes'!BO15="acquis",3,""))))</f>
        <v>1</v>
      </c>
      <c r="BP15" s="255">
        <f>IF('Données brutes'!BP15="pas du tout acquis",0,IF('Données brutes'!BP15="plutôt pas acquis",1,IF('Données brutes'!BP15="plutôt acquis",2,IF('Données brutes'!BP15="acquis",3,""))))</f>
        <v>2</v>
      </c>
      <c r="BQ15" s="255">
        <f>IF('Données brutes'!BQ15="pas du tout acquis",0,IF('Données brutes'!BQ15="plutôt pas acquis",1,IF('Données brutes'!BQ15="plutôt acquis",2,IF('Données brutes'!BQ15="acquis",3,""))))</f>
        <v>3</v>
      </c>
      <c r="BR15" s="255">
        <f>IF('Données brutes'!BR15="pas du tout acquis",0,IF('Données brutes'!BR15="plutôt pas acquis",1,IF('Données brutes'!BR15="plutôt acquis",2,IF('Données brutes'!BR15="acquis",3,""))))</f>
        <v>3</v>
      </c>
      <c r="BS15" s="255">
        <f>IF('Données brutes'!BS15="pas du tout acquis",0,IF('Données brutes'!BS15="plutôt pas acquis",1,IF('Données brutes'!BS15="plutôt acquis",2,IF('Données brutes'!BS15="acquis",3,""))))</f>
        <v>1</v>
      </c>
      <c r="BT15" s="255">
        <f>IF('Données brutes'!BT15="pas du tout acquis",0,IF('Données brutes'!BT15="plutôt pas acquis",1,IF('Données brutes'!BT15="plutôt acquis",2,IF('Données brutes'!BT15="acquis",3,""))))</f>
        <v>2</v>
      </c>
      <c r="BU15" s="255">
        <f>IF('Données brutes'!BU15="pas du tout acquis",0,IF('Données brutes'!BU15="plutôt pas acquis",1,IF('Données brutes'!BU15="plutôt acquis",2,IF('Données brutes'!BU15="acquis",3,""))))</f>
        <v>2</v>
      </c>
      <c r="BV15" s="255">
        <f>IF('Données brutes'!BV15="pas du tout acquis",0,IF('Données brutes'!BV15="plutôt pas acquis",1,IF('Données brutes'!BV15="plutôt acquis",2,IF('Données brutes'!BV15="acquis",3,""))))</f>
        <v>2</v>
      </c>
      <c r="BW15" s="256">
        <f>IF('Données brutes'!BW15="Pas du tout outillée",0,IF('Données brutes'!BW15="Plutôt pas outillée",1,IF('Données brutes'!BW15="Plutôt outillée",2,IF('Données brutes'!BW15="Tout à fait outillée",3,""))))</f>
        <v>2</v>
      </c>
      <c r="BX15" s="32" t="s">
        <v>107</v>
      </c>
      <c r="BY15" s="253">
        <f>IF('Données brutes'!BY15="Plutôt non",-2,IF('Données brutes'!BY15="Non",-1,IF('Données brutes'!BY15="Neutre",0,IF('Données brutes'!BY15="Plutôt oui",1,IF('Données brutes'!BY15="Oui",2,"")))))</f>
        <v>2</v>
      </c>
      <c r="BZ15" s="7" t="s">
        <v>152</v>
      </c>
      <c r="CA15" s="253">
        <f>IF('Données brutes'!CA15="Plutôt non",-2,IF('Données brutes'!CA15="Non",-1,IF('Données brutes'!CA15="Neutre",0,IF('Données brutes'!CA15="Plutôt oui",1,IF('Données brutes'!CA15="Oui",2,"")))))</f>
        <v>2</v>
      </c>
      <c r="CB15" s="7">
        <v>-2</v>
      </c>
      <c r="CC15" s="253">
        <f>IF('Données brutes'!CC15="Plutôt non",-2,IF('Données brutes'!CC15="Non",-1,IF('Données brutes'!CC15="Neutre",0,IF('Données brutes'!CC15="Plutôt oui",1,IF('Données brutes'!CC15="Oui",2,"")))))</f>
        <v>2</v>
      </c>
      <c r="CD15" s="253">
        <f>IF('Données brutes'!CD15="Plutôt non",-2,IF('Données brutes'!CD15="Non",-1,IF('Données brutes'!CD15="Neutre",0,IF('Données brutes'!CD15="Plutôt oui",1,IF('Données brutes'!CD15="Oui",2,"")))))</f>
        <v>1</v>
      </c>
      <c r="CE15" s="253">
        <f>IF('Données brutes'!CE15="Plutôt non",-2,IF('Données brutes'!CE15="Non",-1,IF('Données brutes'!CE15="Neutre",0,IF('Données brutes'!CE15="Plutôt oui",1,IF('Données brutes'!CE15="Oui",2,"")))))</f>
        <v>-1</v>
      </c>
      <c r="CF15" s="34" t="s">
        <v>123</v>
      </c>
      <c r="CG15" s="7"/>
      <c r="CH15" s="7"/>
      <c r="CI15" s="7"/>
      <c r="CJ15" s="7"/>
    </row>
    <row r="16" spans="1:88" ht="15.75" customHeight="1" x14ac:dyDescent="0.25">
      <c r="B16" s="8">
        <v>12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1"/>
      <c r="N16" s="11"/>
      <c r="O16" s="12"/>
      <c r="P16" s="11"/>
      <c r="Q16" s="12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15.75" customHeight="1" x14ac:dyDescent="0.25">
      <c r="B17" s="8">
        <v>13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11"/>
      <c r="N17" s="11"/>
      <c r="O17" s="12"/>
      <c r="P17" s="11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2:31" ht="15.75" customHeight="1" x14ac:dyDescent="0.25">
      <c r="B18" s="35">
        <v>14</v>
      </c>
      <c r="C18" s="7"/>
      <c r="D18" s="7"/>
      <c r="E18" s="7"/>
      <c r="F18" s="7"/>
      <c r="G18" s="7"/>
      <c r="H18" s="36"/>
      <c r="I18" s="7"/>
      <c r="J18" s="7"/>
      <c r="K18" s="36"/>
      <c r="L18" s="7"/>
      <c r="M18" s="11"/>
      <c r="N18" s="11"/>
      <c r="O18" s="12"/>
      <c r="P18" s="37"/>
      <c r="Q18" s="12"/>
      <c r="R18" s="38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2:31" ht="15.75" customHeight="1" x14ac:dyDescent="0.25">
      <c r="B19" s="35">
        <v>15</v>
      </c>
      <c r="C19" s="7"/>
      <c r="D19" s="7"/>
      <c r="E19" s="7"/>
      <c r="F19" s="7"/>
      <c r="G19" s="7"/>
      <c r="H19" s="36"/>
      <c r="I19" s="7"/>
      <c r="J19" s="7"/>
      <c r="K19" s="36"/>
      <c r="L19" s="7"/>
      <c r="M19" s="11"/>
      <c r="N19" s="11"/>
      <c r="O19" s="12"/>
      <c r="P19" s="37"/>
      <c r="Q19" s="12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2:31" ht="15.75" customHeight="1" x14ac:dyDescent="0.25">
      <c r="B20" s="41"/>
      <c r="C20" s="11"/>
      <c r="D20" s="11"/>
      <c r="E20" s="11"/>
      <c r="F20" s="11"/>
      <c r="G20" s="11"/>
      <c r="H20" s="36"/>
      <c r="I20" s="11"/>
      <c r="J20" s="11"/>
      <c r="K20" s="36"/>
      <c r="L20" s="11"/>
      <c r="M20" s="11"/>
      <c r="N20" s="11"/>
      <c r="O20" s="12"/>
      <c r="P20" s="37"/>
      <c r="Q20" s="12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2:31" ht="15.75" customHeight="1" x14ac:dyDescent="0.25">
      <c r="B21" s="41"/>
      <c r="C21" s="11"/>
      <c r="D21" s="11"/>
      <c r="E21" s="11"/>
      <c r="F21" s="11"/>
      <c r="G21" s="11"/>
      <c r="H21" s="40"/>
      <c r="I21" s="11"/>
      <c r="J21" s="11"/>
      <c r="K21" s="38"/>
      <c r="L21" s="11"/>
      <c r="M21" s="11"/>
      <c r="N21" s="11"/>
      <c r="O21" s="12"/>
      <c r="P21" s="11"/>
      <c r="Q21" s="12"/>
      <c r="R21" s="38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5.75" customHeight="1" x14ac:dyDescent="0.25">
      <c r="B22" s="42"/>
      <c r="C22" s="42"/>
      <c r="D22" s="42"/>
      <c r="E22" s="42"/>
      <c r="F22" s="42"/>
      <c r="G22" s="1"/>
      <c r="H22" s="1"/>
      <c r="I22" s="1"/>
      <c r="J22" s="1"/>
      <c r="K22" s="1"/>
      <c r="L22" s="1"/>
      <c r="M22" s="1"/>
      <c r="N22" s="1"/>
      <c r="O22" s="2"/>
      <c r="P22" s="1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5.75" customHeight="1" x14ac:dyDescent="0.25">
      <c r="B23" s="42"/>
      <c r="C23" s="42"/>
      <c r="D23" s="42"/>
      <c r="E23" s="42"/>
      <c r="F23" s="42"/>
      <c r="G23" s="1"/>
      <c r="H23" s="1"/>
      <c r="I23" s="1"/>
      <c r="J23" s="1"/>
      <c r="K23" s="1"/>
      <c r="L23" s="1"/>
      <c r="M23" s="1"/>
      <c r="N23" s="1"/>
      <c r="O23" s="2"/>
      <c r="P23" s="1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5.75" customHeight="1" x14ac:dyDescent="0.25">
      <c r="B24" s="42"/>
      <c r="C24" s="42"/>
      <c r="D24" s="42"/>
      <c r="E24" s="42"/>
      <c r="F24" s="42"/>
      <c r="G24" s="1"/>
      <c r="H24" s="1"/>
      <c r="I24" s="1"/>
      <c r="J24" s="1"/>
      <c r="K24" s="1"/>
      <c r="L24" s="1"/>
      <c r="M24" s="1"/>
      <c r="N24" s="1"/>
      <c r="O24" s="2"/>
      <c r="P24" s="1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5.75" customHeight="1" x14ac:dyDescent="0.25">
      <c r="B25" s="42"/>
      <c r="C25" s="42"/>
      <c r="D25" s="42"/>
      <c r="E25" s="42"/>
      <c r="F25" s="42"/>
      <c r="G25" s="1"/>
      <c r="H25" s="1"/>
      <c r="I25" s="1"/>
      <c r="J25" s="1"/>
      <c r="K25" s="1"/>
      <c r="L25" s="1"/>
      <c r="M25" s="1"/>
      <c r="N25" s="1"/>
      <c r="O25" s="2"/>
      <c r="P25" s="1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5.75" customHeight="1" x14ac:dyDescent="0.25">
      <c r="B26" s="42"/>
      <c r="C26" s="42"/>
      <c r="D26" s="42"/>
      <c r="E26" s="42"/>
      <c r="F26" s="42"/>
      <c r="G26" s="1"/>
      <c r="H26" s="1"/>
      <c r="I26" s="1"/>
      <c r="J26" s="1"/>
      <c r="K26" s="1"/>
      <c r="L26" s="1"/>
      <c r="M26" s="1"/>
      <c r="N26" s="1"/>
      <c r="O26" s="2"/>
      <c r="P26" s="1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5.75" customHeight="1" x14ac:dyDescent="0.25">
      <c r="B27" s="5"/>
      <c r="G27" s="1"/>
      <c r="H27" s="1"/>
      <c r="I27" s="1"/>
      <c r="J27" s="1"/>
      <c r="K27" s="1"/>
      <c r="L27" s="1"/>
      <c r="M27" s="1"/>
      <c r="N27" s="1"/>
      <c r="O27" s="2"/>
      <c r="P27" s="1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5.75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1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2:31" ht="15.7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1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2:31" ht="15.7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5.75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5.75" customHeight="1" x14ac:dyDescent="0.25">
      <c r="H32" s="1"/>
      <c r="J32" s="1"/>
      <c r="K32" s="1"/>
      <c r="L32" s="1"/>
      <c r="M32" s="1"/>
      <c r="N32" s="1"/>
      <c r="O32" s="2"/>
      <c r="P32" s="1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 customHeight="1" x14ac:dyDescent="0.25">
      <c r="H33" s="1"/>
      <c r="I33" s="1"/>
      <c r="J33" s="1"/>
      <c r="K33" s="1"/>
      <c r="L33" s="1"/>
      <c r="M33" s="1"/>
      <c r="N33" s="1"/>
      <c r="O33" s="2"/>
      <c r="P33" s="1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 customHeight="1" x14ac:dyDescent="0.25">
      <c r="H34" s="1"/>
      <c r="I34" s="1"/>
      <c r="J34" s="1"/>
      <c r="K34" s="1"/>
      <c r="L34" s="1"/>
      <c r="M34" s="1"/>
      <c r="N34" s="1"/>
      <c r="O34" s="2"/>
      <c r="P34" s="1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 customHeight="1" x14ac:dyDescent="0.25">
      <c r="H35" s="1"/>
      <c r="J35" s="1"/>
      <c r="K35" s="1"/>
      <c r="L35" s="1"/>
      <c r="M35" s="1"/>
      <c r="N35" s="1"/>
      <c r="O35" s="2"/>
      <c r="P35" s="1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customHeight="1" x14ac:dyDescent="0.25">
      <c r="H36" s="1"/>
      <c r="I36" s="1"/>
      <c r="J36" s="1"/>
      <c r="K36" s="1"/>
      <c r="L36" s="1"/>
      <c r="M36" s="1"/>
      <c r="N36" s="1"/>
      <c r="O36" s="2"/>
      <c r="P36" s="1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 customHeight="1" x14ac:dyDescent="0.25">
      <c r="H37" s="1"/>
      <c r="I37" s="1"/>
      <c r="J37" s="1"/>
      <c r="K37" s="1"/>
      <c r="L37" s="1"/>
      <c r="M37" s="1"/>
      <c r="N37" s="1"/>
      <c r="O37" s="2"/>
      <c r="P37" s="1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 customHeight="1" x14ac:dyDescent="0.25">
      <c r="H38" s="1"/>
      <c r="I38" s="1"/>
      <c r="J38" s="1"/>
      <c r="K38" s="1"/>
      <c r="L38" s="1"/>
      <c r="M38" s="1"/>
      <c r="N38" s="1"/>
      <c r="O38" s="2"/>
      <c r="P38" s="1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 customHeight="1" x14ac:dyDescent="0.25">
      <c r="H39" s="1"/>
      <c r="I39" s="1"/>
      <c r="J39" s="1"/>
      <c r="K39" s="1"/>
      <c r="L39" s="1"/>
      <c r="M39" s="1"/>
      <c r="O39" s="2"/>
      <c r="P39" s="1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 customHeight="1" x14ac:dyDescent="0.25">
      <c r="H40" s="1"/>
      <c r="I40" s="1"/>
      <c r="J40" s="1"/>
      <c r="K40" s="1"/>
      <c r="L40" s="1"/>
      <c r="M40" s="1"/>
      <c r="N40" s="1"/>
      <c r="O40" s="2"/>
      <c r="P40" s="1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 customHeight="1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1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"/>
      <c r="P43" s="1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"/>
      <c r="P44" s="1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O50" s="5"/>
      <c r="Q50" s="5"/>
    </row>
    <row r="51" spans="2:31" ht="15.75" customHeight="1" x14ac:dyDescent="0.25">
      <c r="O51" s="5"/>
      <c r="Q51" s="5"/>
    </row>
    <row r="52" spans="2:31" ht="15.75" customHeight="1" x14ac:dyDescent="0.25">
      <c r="O52" s="5"/>
      <c r="Q52" s="5"/>
    </row>
    <row r="53" spans="2:31" ht="15.75" customHeight="1" x14ac:dyDescent="0.25">
      <c r="O53" s="5"/>
      <c r="Q53" s="5"/>
    </row>
    <row r="54" spans="2:31" ht="15.75" customHeight="1" x14ac:dyDescent="0.25">
      <c r="O54" s="5"/>
      <c r="Q54" s="5"/>
    </row>
    <row r="55" spans="2:31" ht="15.75" customHeight="1" x14ac:dyDescent="0.25">
      <c r="B55" t="s">
        <v>159</v>
      </c>
      <c r="O55" s="5"/>
      <c r="Q55" s="5"/>
    </row>
    <row r="56" spans="2:31" ht="15.75" customHeight="1" x14ac:dyDescent="0.25">
      <c r="B56" t="s">
        <v>160</v>
      </c>
      <c r="O56" s="5"/>
      <c r="Q56" s="5"/>
    </row>
    <row r="57" spans="2:31" ht="15.75" customHeight="1" x14ac:dyDescent="0.25">
      <c r="B57" t="s">
        <v>161</v>
      </c>
      <c r="O57" s="5"/>
      <c r="Q57" s="5"/>
    </row>
    <row r="58" spans="2:31" ht="15.75" customHeight="1" x14ac:dyDescent="0.25">
      <c r="O58" s="5"/>
      <c r="Q58" s="5"/>
    </row>
    <row r="59" spans="2:31" ht="15.75" customHeight="1" x14ac:dyDescent="0.25">
      <c r="O59" s="5"/>
      <c r="Q59" s="5"/>
    </row>
    <row r="60" spans="2:31" ht="15.75" customHeight="1" x14ac:dyDescent="0.25">
      <c r="O60" s="5"/>
      <c r="Q60" s="5"/>
    </row>
    <row r="61" spans="2:31" ht="15.75" customHeight="1" x14ac:dyDescent="0.25">
      <c r="O61" s="5"/>
      <c r="Q61" s="5"/>
    </row>
    <row r="62" spans="2:31" ht="15.75" customHeight="1" x14ac:dyDescent="0.25">
      <c r="O62" s="5"/>
      <c r="Q62" s="5"/>
    </row>
    <row r="63" spans="2:31" ht="15.75" customHeight="1" x14ac:dyDescent="0.25">
      <c r="O63" s="5"/>
      <c r="Q63" s="5"/>
    </row>
    <row r="64" spans="2:31" ht="15.75" customHeight="1" x14ac:dyDescent="0.25">
      <c r="O64" s="5"/>
      <c r="Q64" s="5"/>
    </row>
    <row r="65" spans="15:17" ht="15.75" customHeight="1" x14ac:dyDescent="0.25">
      <c r="O65" s="5"/>
      <c r="Q65" s="5"/>
    </row>
    <row r="66" spans="15:17" ht="15.75" customHeight="1" x14ac:dyDescent="0.25">
      <c r="O66" s="5"/>
      <c r="Q66" s="5"/>
    </row>
    <row r="67" spans="15:17" ht="15.75" customHeight="1" x14ac:dyDescent="0.25">
      <c r="O67" s="5"/>
      <c r="Q67" s="5"/>
    </row>
    <row r="68" spans="15:17" ht="15.75" customHeight="1" x14ac:dyDescent="0.25">
      <c r="O68" s="5"/>
      <c r="Q68" s="5"/>
    </row>
    <row r="69" spans="15:17" ht="15.75" customHeight="1" x14ac:dyDescent="0.25">
      <c r="O69" s="5"/>
      <c r="Q69" s="5"/>
    </row>
    <row r="70" spans="15:17" ht="15.75" customHeight="1" x14ac:dyDescent="0.25">
      <c r="O70" s="5"/>
      <c r="Q70" s="5"/>
    </row>
    <row r="71" spans="15:17" ht="15.75" customHeight="1" x14ac:dyDescent="0.25">
      <c r="O71" s="5"/>
      <c r="Q71" s="5"/>
    </row>
    <row r="72" spans="15:17" ht="15.75" customHeight="1" x14ac:dyDescent="0.25">
      <c r="O72" s="5"/>
      <c r="Q72" s="5"/>
    </row>
    <row r="73" spans="15:17" ht="15.75" customHeight="1" x14ac:dyDescent="0.25">
      <c r="O73" s="5"/>
      <c r="Q73" s="5"/>
    </row>
    <row r="74" spans="15:17" ht="15.75" customHeight="1" x14ac:dyDescent="0.25">
      <c r="O74" s="5"/>
      <c r="Q74" s="5"/>
    </row>
    <row r="75" spans="15:17" ht="15.75" customHeight="1" x14ac:dyDescent="0.25">
      <c r="O75" s="5"/>
      <c r="Q75" s="5"/>
    </row>
    <row r="76" spans="15:17" ht="15.75" customHeight="1" x14ac:dyDescent="0.25">
      <c r="O76" s="5"/>
      <c r="Q76" s="5"/>
    </row>
    <row r="77" spans="15:17" ht="15.75" customHeight="1" x14ac:dyDescent="0.25">
      <c r="O77" s="5"/>
      <c r="Q77" s="5"/>
    </row>
    <row r="78" spans="15:17" ht="15.75" customHeight="1" x14ac:dyDescent="0.25">
      <c r="O78" s="5"/>
      <c r="Q78" s="5"/>
    </row>
    <row r="79" spans="15:17" ht="15.75" customHeight="1" x14ac:dyDescent="0.25">
      <c r="O79" s="5"/>
      <c r="Q79" s="5"/>
    </row>
    <row r="80" spans="15:17" ht="15.75" customHeight="1" x14ac:dyDescent="0.25">
      <c r="O80" s="5"/>
      <c r="Q80" s="5"/>
    </row>
    <row r="81" spans="15:17" ht="15.75" customHeight="1" x14ac:dyDescent="0.25">
      <c r="O81" s="5"/>
      <c r="Q81" s="5"/>
    </row>
    <row r="82" spans="15:17" ht="15.75" customHeight="1" x14ac:dyDescent="0.25">
      <c r="O82" s="5"/>
      <c r="Q82" s="5"/>
    </row>
    <row r="83" spans="15:17" ht="15.75" customHeight="1" x14ac:dyDescent="0.25">
      <c r="O83" s="5"/>
      <c r="Q83" s="5"/>
    </row>
    <row r="84" spans="15:17" ht="15.75" customHeight="1" x14ac:dyDescent="0.25">
      <c r="O84" s="5"/>
      <c r="Q84" s="5"/>
    </row>
    <row r="85" spans="15:17" ht="15.75" customHeight="1" x14ac:dyDescent="0.25">
      <c r="O85" s="5"/>
      <c r="Q85" s="5"/>
    </row>
    <row r="86" spans="15:17" ht="15.75" customHeight="1" x14ac:dyDescent="0.25">
      <c r="O86" s="5"/>
      <c r="Q86" s="5"/>
    </row>
    <row r="87" spans="15:17" ht="15.75" customHeight="1" x14ac:dyDescent="0.25">
      <c r="O87" s="5"/>
      <c r="Q87" s="5"/>
    </row>
    <row r="88" spans="15:17" ht="15.75" customHeight="1" x14ac:dyDescent="0.25">
      <c r="O88" s="5"/>
      <c r="Q88" s="5"/>
    </row>
    <row r="89" spans="15:17" ht="15.75" customHeight="1" x14ac:dyDescent="0.25">
      <c r="O89" s="5"/>
      <c r="Q89" s="5"/>
    </row>
    <row r="90" spans="15:17" ht="15.75" customHeight="1" x14ac:dyDescent="0.25">
      <c r="O90" s="5"/>
      <c r="Q90" s="5"/>
    </row>
    <row r="91" spans="15:17" ht="15.75" customHeight="1" x14ac:dyDescent="0.25">
      <c r="O91" s="5"/>
      <c r="Q91" s="5"/>
    </row>
    <row r="92" spans="15:17" ht="15.75" customHeight="1" x14ac:dyDescent="0.25">
      <c r="O92" s="5"/>
      <c r="Q92" s="5"/>
    </row>
    <row r="93" spans="15:17" ht="15.75" customHeight="1" x14ac:dyDescent="0.25">
      <c r="O93" s="5"/>
      <c r="Q93" s="5"/>
    </row>
    <row r="94" spans="15:17" ht="15.75" customHeight="1" x14ac:dyDescent="0.25">
      <c r="O94" s="5"/>
      <c r="Q94" s="5"/>
    </row>
    <row r="95" spans="15:17" ht="15.75" customHeight="1" x14ac:dyDescent="0.25">
      <c r="O95" s="5"/>
      <c r="Q95" s="5"/>
    </row>
    <row r="96" spans="15:17" ht="15.75" customHeight="1" x14ac:dyDescent="0.25">
      <c r="O96" s="5"/>
      <c r="Q96" s="5"/>
    </row>
    <row r="97" spans="15:17" ht="15.75" customHeight="1" x14ac:dyDescent="0.25">
      <c r="O97" s="5"/>
      <c r="Q97" s="5"/>
    </row>
    <row r="98" spans="15:17" ht="15.75" customHeight="1" x14ac:dyDescent="0.25">
      <c r="O98" s="5"/>
      <c r="Q98" s="5"/>
    </row>
    <row r="99" spans="15:17" ht="15.75" customHeight="1" x14ac:dyDescent="0.25">
      <c r="O99" s="5"/>
      <c r="Q99" s="5"/>
    </row>
    <row r="100" spans="15:17" ht="15.75" customHeight="1" x14ac:dyDescent="0.25">
      <c r="O100" s="5"/>
      <c r="Q100" s="5"/>
    </row>
    <row r="101" spans="15:17" ht="15.75" customHeight="1" x14ac:dyDescent="0.25">
      <c r="O101" s="5"/>
      <c r="Q101" s="5"/>
    </row>
    <row r="102" spans="15:17" ht="15.75" customHeight="1" x14ac:dyDescent="0.25">
      <c r="O102" s="5"/>
      <c r="Q102" s="5"/>
    </row>
    <row r="103" spans="15:17" ht="15.75" customHeight="1" x14ac:dyDescent="0.25">
      <c r="O103" s="5"/>
      <c r="Q103" s="5"/>
    </row>
    <row r="104" spans="15:17" ht="15.75" customHeight="1" x14ac:dyDescent="0.25">
      <c r="O104" s="5"/>
      <c r="Q104" s="5"/>
    </row>
    <row r="105" spans="15:17" ht="15.75" customHeight="1" x14ac:dyDescent="0.25">
      <c r="O105" s="5"/>
      <c r="Q105" s="5"/>
    </row>
    <row r="106" spans="15:17" ht="15.75" customHeight="1" x14ac:dyDescent="0.25">
      <c r="O106" s="5"/>
      <c r="Q106" s="5"/>
    </row>
    <row r="107" spans="15:17" ht="15.75" customHeight="1" x14ac:dyDescent="0.25">
      <c r="O107" s="5"/>
      <c r="Q107" s="5"/>
    </row>
    <row r="108" spans="15:17" ht="15.75" customHeight="1" x14ac:dyDescent="0.25">
      <c r="O108" s="5"/>
      <c r="Q108" s="5"/>
    </row>
    <row r="109" spans="15:17" ht="15.75" customHeight="1" x14ac:dyDescent="0.25">
      <c r="O109" s="5"/>
      <c r="Q109" s="5"/>
    </row>
    <row r="110" spans="15:17" ht="15.75" customHeight="1" x14ac:dyDescent="0.25">
      <c r="O110" s="5"/>
      <c r="Q110" s="5"/>
    </row>
    <row r="111" spans="15:17" ht="15.75" customHeight="1" x14ac:dyDescent="0.25">
      <c r="O111" s="5"/>
      <c r="Q111" s="5"/>
    </row>
    <row r="112" spans="15:17" ht="15.75" customHeight="1" x14ac:dyDescent="0.25">
      <c r="O112" s="5"/>
      <c r="Q112" s="5"/>
    </row>
    <row r="113" spans="15:17" ht="15.75" customHeight="1" x14ac:dyDescent="0.25">
      <c r="O113" s="5"/>
      <c r="Q113" s="5"/>
    </row>
    <row r="114" spans="15:17" ht="15.75" customHeight="1" x14ac:dyDescent="0.25">
      <c r="O114" s="5"/>
      <c r="Q114" s="5"/>
    </row>
    <row r="115" spans="15:17" ht="15.75" customHeight="1" x14ac:dyDescent="0.25">
      <c r="O115" s="5"/>
      <c r="Q115" s="5"/>
    </row>
    <row r="116" spans="15:17" ht="15.75" customHeight="1" x14ac:dyDescent="0.25">
      <c r="O116" s="5"/>
      <c r="Q116" s="5"/>
    </row>
    <row r="117" spans="15:17" ht="15.75" customHeight="1" x14ac:dyDescent="0.25">
      <c r="O117" s="5"/>
      <c r="Q117" s="5"/>
    </row>
    <row r="118" spans="15:17" ht="15.75" customHeight="1" x14ac:dyDescent="0.25">
      <c r="O118" s="5"/>
      <c r="Q118" s="5"/>
    </row>
    <row r="119" spans="15:17" ht="15.75" customHeight="1" x14ac:dyDescent="0.25">
      <c r="O119" s="5"/>
      <c r="Q119" s="5"/>
    </row>
    <row r="120" spans="15:17" ht="15.75" customHeight="1" x14ac:dyDescent="0.25">
      <c r="O120" s="5"/>
      <c r="Q120" s="5"/>
    </row>
    <row r="121" spans="15:17" ht="15.75" customHeight="1" x14ac:dyDescent="0.25">
      <c r="O121" s="5"/>
      <c r="Q121" s="5"/>
    </row>
    <row r="122" spans="15:17" ht="15.75" customHeight="1" x14ac:dyDescent="0.25">
      <c r="O122" s="5"/>
      <c r="Q122" s="5"/>
    </row>
    <row r="123" spans="15:17" ht="15.75" customHeight="1" x14ac:dyDescent="0.25">
      <c r="O123" s="5"/>
      <c r="Q123" s="5"/>
    </row>
    <row r="124" spans="15:17" ht="15.75" customHeight="1" x14ac:dyDescent="0.25">
      <c r="O124" s="5"/>
      <c r="Q124" s="5"/>
    </row>
    <row r="125" spans="15:17" ht="15.75" customHeight="1" x14ac:dyDescent="0.25">
      <c r="O125" s="5"/>
      <c r="Q125" s="5"/>
    </row>
    <row r="126" spans="15:17" ht="15.75" customHeight="1" x14ac:dyDescent="0.25">
      <c r="O126" s="5"/>
      <c r="Q126" s="5"/>
    </row>
    <row r="127" spans="15:17" ht="15.75" customHeight="1" x14ac:dyDescent="0.25">
      <c r="O127" s="5"/>
      <c r="Q127" s="5"/>
    </row>
    <row r="128" spans="15:17" ht="15.75" customHeight="1" x14ac:dyDescent="0.25">
      <c r="O128" s="5"/>
      <c r="Q128" s="5"/>
    </row>
    <row r="129" spans="15:17" ht="15.75" customHeight="1" x14ac:dyDescent="0.25">
      <c r="O129" s="5"/>
      <c r="Q129" s="5"/>
    </row>
    <row r="130" spans="15:17" ht="15.75" customHeight="1" x14ac:dyDescent="0.25">
      <c r="O130" s="5"/>
      <c r="Q130" s="5"/>
    </row>
    <row r="131" spans="15:17" ht="15.75" customHeight="1" x14ac:dyDescent="0.25">
      <c r="O131" s="5"/>
      <c r="Q131" s="5"/>
    </row>
    <row r="132" spans="15:17" ht="15.75" customHeight="1" x14ac:dyDescent="0.25">
      <c r="O132" s="5"/>
      <c r="Q132" s="5"/>
    </row>
    <row r="133" spans="15:17" ht="15.75" customHeight="1" x14ac:dyDescent="0.25">
      <c r="O133" s="5"/>
      <c r="Q133" s="5"/>
    </row>
    <row r="134" spans="15:17" ht="15.75" customHeight="1" x14ac:dyDescent="0.25">
      <c r="O134" s="5"/>
      <c r="Q134" s="5"/>
    </row>
    <row r="135" spans="15:17" ht="15.75" customHeight="1" x14ac:dyDescent="0.25">
      <c r="O135" s="5"/>
      <c r="Q135" s="5"/>
    </row>
    <row r="136" spans="15:17" ht="15.75" customHeight="1" x14ac:dyDescent="0.25">
      <c r="O136" s="5"/>
      <c r="Q136" s="5"/>
    </row>
    <row r="137" spans="15:17" ht="15.75" customHeight="1" x14ac:dyDescent="0.25">
      <c r="O137" s="5"/>
      <c r="Q137" s="5"/>
    </row>
    <row r="138" spans="15:17" ht="15.75" customHeight="1" x14ac:dyDescent="0.25">
      <c r="O138" s="5"/>
      <c r="Q138" s="5"/>
    </row>
    <row r="139" spans="15:17" ht="15.75" customHeight="1" x14ac:dyDescent="0.25">
      <c r="O139" s="5"/>
      <c r="Q139" s="5"/>
    </row>
    <row r="140" spans="15:17" ht="15.75" customHeight="1" x14ac:dyDescent="0.25">
      <c r="O140" s="5"/>
      <c r="Q140" s="5"/>
    </row>
    <row r="141" spans="15:17" ht="15.75" customHeight="1" x14ac:dyDescent="0.25">
      <c r="O141" s="5"/>
      <c r="Q141" s="5"/>
    </row>
    <row r="142" spans="15:17" ht="15.75" customHeight="1" x14ac:dyDescent="0.25">
      <c r="O142" s="5"/>
      <c r="Q142" s="5"/>
    </row>
    <row r="143" spans="15:17" ht="15.75" customHeight="1" x14ac:dyDescent="0.25">
      <c r="O143" s="5"/>
      <c r="Q143" s="5"/>
    </row>
    <row r="144" spans="15:17" ht="15.75" customHeight="1" x14ac:dyDescent="0.25">
      <c r="O144" s="5"/>
      <c r="Q144" s="5"/>
    </row>
    <row r="145" spans="15:17" ht="15.75" customHeight="1" x14ac:dyDescent="0.25">
      <c r="O145" s="5"/>
      <c r="Q145" s="5"/>
    </row>
    <row r="146" spans="15:17" ht="15.75" customHeight="1" x14ac:dyDescent="0.25">
      <c r="O146" s="5"/>
      <c r="Q146" s="5"/>
    </row>
    <row r="147" spans="15:17" ht="15.75" customHeight="1" x14ac:dyDescent="0.25">
      <c r="O147" s="5"/>
      <c r="Q147" s="5"/>
    </row>
    <row r="148" spans="15:17" ht="15.75" customHeight="1" x14ac:dyDescent="0.25">
      <c r="O148" s="5"/>
      <c r="Q148" s="5"/>
    </row>
    <row r="149" spans="15:17" ht="15.75" customHeight="1" x14ac:dyDescent="0.25">
      <c r="O149" s="5"/>
      <c r="Q149" s="5"/>
    </row>
    <row r="150" spans="15:17" ht="15.75" customHeight="1" x14ac:dyDescent="0.25">
      <c r="O150" s="5"/>
      <c r="Q150" s="5"/>
    </row>
    <row r="151" spans="15:17" ht="15.75" customHeight="1" x14ac:dyDescent="0.25">
      <c r="O151" s="5"/>
      <c r="Q151" s="5"/>
    </row>
    <row r="152" spans="15:17" ht="15.75" customHeight="1" x14ac:dyDescent="0.25">
      <c r="O152" s="5"/>
      <c r="Q152" s="5"/>
    </row>
    <row r="153" spans="15:17" ht="15.75" customHeight="1" x14ac:dyDescent="0.25">
      <c r="O153" s="5"/>
      <c r="Q153" s="5"/>
    </row>
    <row r="154" spans="15:17" ht="15.75" customHeight="1" x14ac:dyDescent="0.25">
      <c r="O154" s="5"/>
      <c r="Q154" s="5"/>
    </row>
    <row r="155" spans="15:17" ht="15.75" customHeight="1" x14ac:dyDescent="0.25">
      <c r="O155" s="5"/>
      <c r="Q155" s="5"/>
    </row>
    <row r="156" spans="15:17" ht="15.75" customHeight="1" x14ac:dyDescent="0.25">
      <c r="O156" s="5"/>
      <c r="Q156" s="5"/>
    </row>
    <row r="157" spans="15:17" ht="15.75" customHeight="1" x14ac:dyDescent="0.25">
      <c r="O157" s="5"/>
      <c r="Q157" s="5"/>
    </row>
    <row r="158" spans="15:17" ht="15.75" customHeight="1" x14ac:dyDescent="0.25">
      <c r="O158" s="5"/>
      <c r="Q158" s="5"/>
    </row>
    <row r="159" spans="15:17" ht="15.75" customHeight="1" x14ac:dyDescent="0.25">
      <c r="O159" s="5"/>
      <c r="Q159" s="5"/>
    </row>
    <row r="160" spans="15:17" ht="15.75" customHeight="1" x14ac:dyDescent="0.25">
      <c r="O160" s="5"/>
      <c r="Q160" s="5"/>
    </row>
    <row r="161" spans="15:17" ht="15.75" customHeight="1" x14ac:dyDescent="0.25">
      <c r="O161" s="5"/>
      <c r="Q161" s="5"/>
    </row>
    <row r="162" spans="15:17" ht="15.75" customHeight="1" x14ac:dyDescent="0.25">
      <c r="O162" s="5"/>
      <c r="Q162" s="5"/>
    </row>
    <row r="163" spans="15:17" ht="15.75" customHeight="1" x14ac:dyDescent="0.25">
      <c r="O163" s="5"/>
      <c r="Q163" s="5"/>
    </row>
    <row r="164" spans="15:17" ht="15.75" customHeight="1" x14ac:dyDescent="0.25">
      <c r="O164" s="5"/>
      <c r="Q164" s="5"/>
    </row>
    <row r="165" spans="15:17" ht="15.75" customHeight="1" x14ac:dyDescent="0.25">
      <c r="O165" s="5"/>
      <c r="Q165" s="5"/>
    </row>
    <row r="166" spans="15:17" ht="15.75" customHeight="1" x14ac:dyDescent="0.25">
      <c r="O166" s="5"/>
      <c r="Q166" s="5"/>
    </row>
    <row r="167" spans="15:17" ht="15.75" customHeight="1" x14ac:dyDescent="0.25">
      <c r="O167" s="5"/>
      <c r="Q167" s="5"/>
    </row>
    <row r="168" spans="15:17" ht="15.75" customHeight="1" x14ac:dyDescent="0.25">
      <c r="O168" s="5"/>
      <c r="Q168" s="5"/>
    </row>
    <row r="169" spans="15:17" ht="15.75" customHeight="1" x14ac:dyDescent="0.25">
      <c r="O169" s="5"/>
      <c r="Q169" s="5"/>
    </row>
    <row r="170" spans="15:17" ht="15.75" customHeight="1" x14ac:dyDescent="0.25">
      <c r="O170" s="5"/>
      <c r="Q170" s="5"/>
    </row>
    <row r="171" spans="15:17" ht="15.75" customHeight="1" x14ac:dyDescent="0.25">
      <c r="O171" s="5"/>
      <c r="Q171" s="5"/>
    </row>
    <row r="172" spans="15:17" ht="15.75" customHeight="1" x14ac:dyDescent="0.25">
      <c r="O172" s="5"/>
      <c r="Q172" s="5"/>
    </row>
    <row r="173" spans="15:17" ht="15.75" customHeight="1" x14ac:dyDescent="0.25">
      <c r="O173" s="5"/>
      <c r="Q173" s="5"/>
    </row>
    <row r="174" spans="15:17" ht="15.75" customHeight="1" x14ac:dyDescent="0.25">
      <c r="O174" s="5"/>
      <c r="Q174" s="5"/>
    </row>
    <row r="175" spans="15:17" ht="15.75" customHeight="1" x14ac:dyDescent="0.25">
      <c r="O175" s="5"/>
      <c r="Q175" s="5"/>
    </row>
    <row r="176" spans="15:17" ht="15.75" customHeight="1" x14ac:dyDescent="0.25">
      <c r="O176" s="5"/>
      <c r="Q176" s="5"/>
    </row>
    <row r="177" spans="15:17" ht="15.75" customHeight="1" x14ac:dyDescent="0.25">
      <c r="O177" s="5"/>
      <c r="Q177" s="5"/>
    </row>
    <row r="178" spans="15:17" ht="15.75" customHeight="1" x14ac:dyDescent="0.25">
      <c r="O178" s="5"/>
      <c r="Q178" s="5"/>
    </row>
    <row r="179" spans="15:17" ht="15.75" customHeight="1" x14ac:dyDescent="0.25">
      <c r="O179" s="5"/>
      <c r="Q179" s="5"/>
    </row>
    <row r="180" spans="15:17" ht="15.75" customHeight="1" x14ac:dyDescent="0.25">
      <c r="O180" s="5"/>
      <c r="Q180" s="5"/>
    </row>
    <row r="181" spans="15:17" ht="15.75" customHeight="1" x14ac:dyDescent="0.25">
      <c r="O181" s="5"/>
      <c r="Q181" s="5"/>
    </row>
    <row r="182" spans="15:17" ht="15.75" customHeight="1" x14ac:dyDescent="0.25">
      <c r="O182" s="5"/>
      <c r="Q182" s="5"/>
    </row>
    <row r="183" spans="15:17" ht="15.75" customHeight="1" x14ac:dyDescent="0.25">
      <c r="O183" s="5"/>
      <c r="Q183" s="5"/>
    </row>
    <row r="184" spans="15:17" ht="15.75" customHeight="1" x14ac:dyDescent="0.25">
      <c r="O184" s="5"/>
      <c r="Q184" s="5"/>
    </row>
    <row r="185" spans="15:17" ht="15.75" customHeight="1" x14ac:dyDescent="0.25">
      <c r="O185" s="5"/>
      <c r="Q185" s="5"/>
    </row>
    <row r="186" spans="15:17" ht="15.75" customHeight="1" x14ac:dyDescent="0.25">
      <c r="O186" s="5"/>
      <c r="Q186" s="5"/>
    </row>
    <row r="187" spans="15:17" ht="15.75" customHeight="1" x14ac:dyDescent="0.25">
      <c r="O187" s="5"/>
      <c r="Q187" s="5"/>
    </row>
    <row r="188" spans="15:17" ht="15.75" customHeight="1" x14ac:dyDescent="0.25">
      <c r="O188" s="5"/>
      <c r="Q188" s="5"/>
    </row>
    <row r="189" spans="15:17" ht="15.75" customHeight="1" x14ac:dyDescent="0.25">
      <c r="O189" s="5"/>
      <c r="Q189" s="5"/>
    </row>
    <row r="190" spans="15:17" ht="15.75" customHeight="1" x14ac:dyDescent="0.25">
      <c r="O190" s="5"/>
      <c r="Q190" s="5"/>
    </row>
    <row r="191" spans="15:17" ht="15.75" customHeight="1" x14ac:dyDescent="0.25">
      <c r="O191" s="5"/>
      <c r="Q191" s="5"/>
    </row>
    <row r="192" spans="15:17" ht="15.75" customHeight="1" x14ac:dyDescent="0.25">
      <c r="O192" s="5"/>
      <c r="Q192" s="5"/>
    </row>
    <row r="193" spans="15:17" ht="15.75" customHeight="1" x14ac:dyDescent="0.25">
      <c r="O193" s="5"/>
      <c r="Q193" s="5"/>
    </row>
    <row r="194" spans="15:17" ht="15.75" customHeight="1" x14ac:dyDescent="0.25">
      <c r="O194" s="5"/>
      <c r="Q194" s="5"/>
    </row>
    <row r="195" spans="15:17" ht="15.75" customHeight="1" x14ac:dyDescent="0.25">
      <c r="O195" s="5"/>
      <c r="Q195" s="5"/>
    </row>
    <row r="196" spans="15:17" ht="15.75" customHeight="1" x14ac:dyDescent="0.25">
      <c r="O196" s="5"/>
      <c r="Q196" s="5"/>
    </row>
    <row r="197" spans="15:17" ht="15.75" customHeight="1" x14ac:dyDescent="0.25">
      <c r="O197" s="5"/>
      <c r="Q197" s="5"/>
    </row>
    <row r="198" spans="15:17" ht="15.75" customHeight="1" x14ac:dyDescent="0.25">
      <c r="O198" s="5"/>
      <c r="Q198" s="5"/>
    </row>
    <row r="199" spans="15:17" ht="15.75" customHeight="1" x14ac:dyDescent="0.25">
      <c r="O199" s="5"/>
      <c r="Q199" s="5"/>
    </row>
    <row r="200" spans="15:17" ht="15.75" customHeight="1" x14ac:dyDescent="0.25">
      <c r="O200" s="5"/>
      <c r="Q200" s="5"/>
    </row>
    <row r="201" spans="15:17" ht="15.75" customHeight="1" x14ac:dyDescent="0.25">
      <c r="O201" s="5"/>
      <c r="Q201" s="5"/>
    </row>
    <row r="202" spans="15:17" ht="15.75" customHeight="1" x14ac:dyDescent="0.25">
      <c r="O202" s="5"/>
      <c r="Q202" s="5"/>
    </row>
    <row r="203" spans="15:17" ht="15.75" customHeight="1" x14ac:dyDescent="0.25">
      <c r="O203" s="5"/>
      <c r="Q203" s="5"/>
    </row>
    <row r="204" spans="15:17" ht="15.75" customHeight="1" x14ac:dyDescent="0.25">
      <c r="O204" s="5"/>
      <c r="Q204" s="5"/>
    </row>
    <row r="205" spans="15:17" ht="15.75" customHeight="1" x14ac:dyDescent="0.25">
      <c r="O205" s="5"/>
      <c r="Q205" s="5"/>
    </row>
    <row r="206" spans="15:17" ht="15.75" customHeight="1" x14ac:dyDescent="0.25">
      <c r="O206" s="5"/>
      <c r="Q206" s="5"/>
    </row>
    <row r="207" spans="15:17" ht="15.75" customHeight="1" x14ac:dyDescent="0.25">
      <c r="O207" s="5"/>
      <c r="Q207" s="5"/>
    </row>
    <row r="208" spans="15:17" ht="15.75" customHeight="1" x14ac:dyDescent="0.25">
      <c r="O208" s="5"/>
      <c r="Q208" s="5"/>
    </row>
    <row r="209" spans="15:17" ht="15.75" customHeight="1" x14ac:dyDescent="0.25">
      <c r="O209" s="5"/>
      <c r="Q209" s="5"/>
    </row>
    <row r="210" spans="15:17" ht="15.75" customHeight="1" x14ac:dyDescent="0.25">
      <c r="O210" s="5"/>
      <c r="Q210" s="5"/>
    </row>
    <row r="211" spans="15:17" ht="15.75" customHeight="1" x14ac:dyDescent="0.25">
      <c r="O211" s="5"/>
      <c r="Q211" s="5"/>
    </row>
    <row r="212" spans="15:17" ht="15.75" customHeight="1" x14ac:dyDescent="0.25">
      <c r="O212" s="5"/>
      <c r="Q212" s="5"/>
    </row>
    <row r="213" spans="15:17" ht="15.75" customHeight="1" x14ac:dyDescent="0.25">
      <c r="O213" s="5"/>
      <c r="Q213" s="5"/>
    </row>
    <row r="214" spans="15:17" ht="15.75" customHeight="1" x14ac:dyDescent="0.25">
      <c r="O214" s="5"/>
      <c r="Q214" s="5"/>
    </row>
    <row r="215" spans="15:17" ht="15.75" customHeight="1" x14ac:dyDescent="0.25">
      <c r="O215" s="5"/>
      <c r="Q215" s="5"/>
    </row>
    <row r="216" spans="15:17" ht="15.75" customHeight="1" x14ac:dyDescent="0.25">
      <c r="O216" s="5"/>
      <c r="Q216" s="5"/>
    </row>
    <row r="217" spans="15:17" ht="15.75" customHeight="1" x14ac:dyDescent="0.25">
      <c r="O217" s="5"/>
      <c r="Q217" s="5"/>
    </row>
    <row r="218" spans="15:17" ht="15.75" customHeight="1" x14ac:dyDescent="0.25">
      <c r="O218" s="5"/>
      <c r="Q218" s="5"/>
    </row>
    <row r="219" spans="15:17" ht="15.75" customHeight="1" x14ac:dyDescent="0.25">
      <c r="O219" s="5"/>
      <c r="Q219" s="5"/>
    </row>
    <row r="220" spans="15:17" ht="15.75" customHeight="1" x14ac:dyDescent="0.25">
      <c r="O220" s="5"/>
      <c r="Q220" s="5"/>
    </row>
    <row r="221" spans="15:17" ht="15.75" customHeight="1" x14ac:dyDescent="0.25">
      <c r="O221" s="5"/>
      <c r="Q221" s="5"/>
    </row>
    <row r="222" spans="15:17" ht="15.75" customHeight="1" x14ac:dyDescent="0.25">
      <c r="O222" s="5"/>
      <c r="Q222" s="5"/>
    </row>
    <row r="223" spans="15:17" ht="15.75" customHeight="1" x14ac:dyDescent="0.25">
      <c r="O223" s="5"/>
      <c r="Q223" s="5"/>
    </row>
    <row r="224" spans="15:17" ht="15.75" customHeight="1" x14ac:dyDescent="0.25">
      <c r="O224" s="5"/>
      <c r="Q224" s="5"/>
    </row>
    <row r="225" spans="15:17" ht="15.75" customHeight="1" x14ac:dyDescent="0.25">
      <c r="O225" s="5"/>
      <c r="Q225" s="5"/>
    </row>
    <row r="226" spans="15:17" ht="15.75" customHeight="1" x14ac:dyDescent="0.25">
      <c r="O226" s="5"/>
      <c r="Q226" s="5"/>
    </row>
    <row r="227" spans="15:17" ht="15.75" customHeight="1" x14ac:dyDescent="0.25">
      <c r="O227" s="5"/>
      <c r="Q227" s="5"/>
    </row>
    <row r="228" spans="15:17" ht="15.75" customHeight="1" x14ac:dyDescent="0.25">
      <c r="O228" s="5"/>
      <c r="Q228" s="5"/>
    </row>
    <row r="229" spans="15:17" ht="15.75" customHeight="1" x14ac:dyDescent="0.25">
      <c r="O229" s="5"/>
      <c r="Q229" s="5"/>
    </row>
    <row r="230" spans="15:17" ht="15.75" customHeight="1" x14ac:dyDescent="0.25">
      <c r="O230" s="5"/>
      <c r="Q230" s="5"/>
    </row>
    <row r="231" spans="15:17" ht="15.75" customHeight="1" x14ac:dyDescent="0.25">
      <c r="O231" s="5"/>
      <c r="Q231" s="5"/>
    </row>
    <row r="232" spans="15:17" ht="15.75" customHeight="1" x14ac:dyDescent="0.25">
      <c r="O232" s="5"/>
      <c r="Q232" s="5"/>
    </row>
    <row r="233" spans="15:17" ht="15.75" customHeight="1" x14ac:dyDescent="0.25">
      <c r="O233" s="5"/>
      <c r="Q233" s="5"/>
    </row>
    <row r="234" spans="15:17" ht="15.75" customHeight="1" x14ac:dyDescent="0.25">
      <c r="O234" s="5"/>
      <c r="Q234" s="5"/>
    </row>
    <row r="235" spans="15:17" ht="15.75" customHeight="1" x14ac:dyDescent="0.25">
      <c r="O235" s="5"/>
      <c r="Q235" s="5"/>
    </row>
    <row r="236" spans="15:17" ht="15.75" customHeight="1" x14ac:dyDescent="0.25">
      <c r="O236" s="5"/>
      <c r="Q236" s="5"/>
    </row>
    <row r="237" spans="15:17" ht="15.75" customHeight="1" x14ac:dyDescent="0.25">
      <c r="O237" s="5"/>
      <c r="Q237" s="5"/>
    </row>
    <row r="238" spans="15:17" ht="15.75" customHeight="1" x14ac:dyDescent="0.25">
      <c r="O238" s="5"/>
      <c r="Q238" s="5"/>
    </row>
    <row r="239" spans="15:17" ht="15.75" customHeight="1" x14ac:dyDescent="0.25">
      <c r="O239" s="5"/>
      <c r="Q239" s="5"/>
    </row>
    <row r="240" spans="15:17" ht="15.75" customHeight="1" x14ac:dyDescent="0.25">
      <c r="O240" s="5"/>
      <c r="Q240" s="5"/>
    </row>
    <row r="241" spans="15:17" ht="15.75" customHeight="1" x14ac:dyDescent="0.25">
      <c r="O241" s="5"/>
      <c r="Q241" s="5"/>
    </row>
    <row r="242" spans="15:17" ht="15.75" customHeight="1" x14ac:dyDescent="0.25">
      <c r="O242" s="5"/>
      <c r="Q242" s="5"/>
    </row>
    <row r="243" spans="15:17" ht="15.75" customHeight="1" x14ac:dyDescent="0.25">
      <c r="O243" s="5"/>
      <c r="Q243" s="5"/>
    </row>
    <row r="244" spans="15:17" ht="15.75" customHeight="1" x14ac:dyDescent="0.25">
      <c r="O244" s="5"/>
      <c r="Q244" s="5"/>
    </row>
    <row r="245" spans="15:17" ht="15.75" customHeight="1" x14ac:dyDescent="0.25">
      <c r="O245" s="5"/>
      <c r="Q245" s="5"/>
    </row>
    <row r="246" spans="15:17" ht="15.75" customHeight="1" x14ac:dyDescent="0.25">
      <c r="O246" s="5"/>
      <c r="Q246" s="5"/>
    </row>
    <row r="247" spans="15:17" ht="15.75" customHeight="1" x14ac:dyDescent="0.25">
      <c r="O247" s="5"/>
      <c r="Q247" s="5"/>
    </row>
    <row r="248" spans="15:17" ht="15.75" customHeight="1" x14ac:dyDescent="0.25">
      <c r="O248" s="5"/>
      <c r="Q248" s="5"/>
    </row>
    <row r="249" spans="15:17" ht="15.75" customHeight="1" x14ac:dyDescent="0.25">
      <c r="O249" s="5"/>
      <c r="Q249" s="5"/>
    </row>
    <row r="250" spans="15:17" ht="15.75" customHeight="1" x14ac:dyDescent="0.25">
      <c r="O250" s="5"/>
      <c r="Q250" s="5"/>
    </row>
    <row r="251" spans="15:17" ht="15.75" customHeight="1" x14ac:dyDescent="0.25">
      <c r="O251" s="5"/>
      <c r="Q251" s="5"/>
    </row>
    <row r="252" spans="15:17" ht="15.75" customHeight="1" x14ac:dyDescent="0.25">
      <c r="O252" s="5"/>
      <c r="Q252" s="5"/>
    </row>
    <row r="253" spans="15:17" ht="15.75" customHeight="1" x14ac:dyDescent="0.25">
      <c r="O253" s="5"/>
      <c r="Q253" s="5"/>
    </row>
    <row r="254" spans="15:17" ht="15.75" customHeight="1" x14ac:dyDescent="0.25">
      <c r="O254" s="5"/>
      <c r="Q254" s="5"/>
    </row>
    <row r="255" spans="15:17" ht="15.75" customHeight="1" x14ac:dyDescent="0.25">
      <c r="O255" s="5"/>
      <c r="Q255" s="5"/>
    </row>
    <row r="256" spans="15:17" ht="15.75" customHeight="1" x14ac:dyDescent="0.25">
      <c r="O256" s="5"/>
      <c r="Q256" s="5"/>
    </row>
    <row r="257" spans="15:17" ht="15.75" customHeight="1" x14ac:dyDescent="0.25">
      <c r="O257" s="5"/>
      <c r="Q257" s="5"/>
    </row>
    <row r="258" spans="15:17" ht="15.75" customHeight="1" x14ac:dyDescent="0.25">
      <c r="O258" s="5"/>
      <c r="Q258" s="5"/>
    </row>
    <row r="259" spans="15:17" ht="15.75" customHeight="1" x14ac:dyDescent="0.25">
      <c r="O259" s="5"/>
      <c r="Q259" s="5"/>
    </row>
    <row r="260" spans="15:17" ht="15.75" customHeight="1" x14ac:dyDescent="0.25">
      <c r="O260" s="5"/>
      <c r="Q260" s="5"/>
    </row>
    <row r="261" spans="15:17" ht="15.75" customHeight="1" x14ac:dyDescent="0.25">
      <c r="O261" s="5"/>
      <c r="Q261" s="5"/>
    </row>
    <row r="262" spans="15:17" ht="15.75" customHeight="1" x14ac:dyDescent="0.25">
      <c r="O262" s="5"/>
      <c r="Q262" s="5"/>
    </row>
    <row r="263" spans="15:17" ht="15.75" customHeight="1" x14ac:dyDescent="0.25">
      <c r="O263" s="5"/>
      <c r="Q263" s="5"/>
    </row>
    <row r="264" spans="15:17" ht="15.75" customHeight="1" x14ac:dyDescent="0.25">
      <c r="O264" s="5"/>
      <c r="Q264" s="5"/>
    </row>
    <row r="265" spans="15:17" ht="15.75" customHeight="1" x14ac:dyDescent="0.25">
      <c r="O265" s="5"/>
      <c r="Q265" s="5"/>
    </row>
    <row r="266" spans="15:17" ht="15.75" customHeight="1" x14ac:dyDescent="0.25">
      <c r="O266" s="5"/>
      <c r="Q266" s="5"/>
    </row>
    <row r="267" spans="15:17" ht="15.75" customHeight="1" x14ac:dyDescent="0.25">
      <c r="O267" s="5"/>
      <c r="Q267" s="5"/>
    </row>
    <row r="268" spans="15:17" ht="15.75" customHeight="1" x14ac:dyDescent="0.25">
      <c r="O268" s="5"/>
      <c r="Q268" s="5"/>
    </row>
    <row r="269" spans="15:17" ht="15.75" customHeight="1" x14ac:dyDescent="0.25">
      <c r="O269" s="5"/>
      <c r="Q269" s="5"/>
    </row>
    <row r="270" spans="15:17" ht="15.75" customHeight="1" x14ac:dyDescent="0.25">
      <c r="O270" s="5"/>
      <c r="Q270" s="5"/>
    </row>
    <row r="271" spans="15:17" ht="15.75" customHeight="1" x14ac:dyDescent="0.25">
      <c r="O271" s="5"/>
      <c r="Q271" s="5"/>
    </row>
    <row r="272" spans="15:17" ht="15.75" customHeight="1" x14ac:dyDescent="0.25">
      <c r="O272" s="5"/>
      <c r="Q272" s="5"/>
    </row>
    <row r="273" spans="15:17" ht="15.75" customHeight="1" x14ac:dyDescent="0.25">
      <c r="O273" s="5"/>
      <c r="Q273" s="5"/>
    </row>
    <row r="274" spans="15:17" ht="15.75" customHeight="1" x14ac:dyDescent="0.25">
      <c r="O274" s="5"/>
      <c r="Q274" s="5"/>
    </row>
    <row r="275" spans="15:17" ht="15.75" customHeight="1" x14ac:dyDescent="0.25">
      <c r="O275" s="5"/>
      <c r="Q275" s="5"/>
    </row>
    <row r="276" spans="15:17" ht="15.75" customHeight="1" x14ac:dyDescent="0.25">
      <c r="O276" s="5"/>
      <c r="Q276" s="5"/>
    </row>
    <row r="277" spans="15:17" ht="15.75" customHeight="1" x14ac:dyDescent="0.25">
      <c r="O277" s="5"/>
      <c r="Q277" s="5"/>
    </row>
    <row r="278" spans="15:17" ht="15.75" customHeight="1" x14ac:dyDescent="0.25">
      <c r="O278" s="5"/>
      <c r="Q278" s="5"/>
    </row>
    <row r="279" spans="15:17" ht="15.75" customHeight="1" x14ac:dyDescent="0.25">
      <c r="O279" s="5"/>
      <c r="Q279" s="5"/>
    </row>
    <row r="280" spans="15:17" ht="15.75" customHeight="1" x14ac:dyDescent="0.25">
      <c r="O280" s="5"/>
      <c r="Q280" s="5"/>
    </row>
    <row r="281" spans="15:17" ht="15.75" customHeight="1" x14ac:dyDescent="0.25">
      <c r="O281" s="5"/>
      <c r="Q281" s="5"/>
    </row>
    <row r="282" spans="15:17" ht="15.75" customHeight="1" x14ac:dyDescent="0.25">
      <c r="O282" s="5"/>
      <c r="Q282" s="5"/>
    </row>
    <row r="283" spans="15:17" ht="15.75" customHeight="1" x14ac:dyDescent="0.25">
      <c r="O283" s="5"/>
      <c r="Q283" s="5"/>
    </row>
    <row r="284" spans="15:17" ht="15.75" customHeight="1" x14ac:dyDescent="0.25">
      <c r="O284" s="5"/>
      <c r="Q284" s="5"/>
    </row>
    <row r="285" spans="15:17" ht="15.75" customHeight="1" x14ac:dyDescent="0.25">
      <c r="O285" s="5"/>
      <c r="Q285" s="5"/>
    </row>
    <row r="286" spans="15:17" ht="15.75" customHeight="1" x14ac:dyDescent="0.25">
      <c r="O286" s="5"/>
      <c r="Q286" s="5"/>
    </row>
    <row r="287" spans="15:17" ht="15.75" customHeight="1" x14ac:dyDescent="0.25">
      <c r="O287" s="5"/>
      <c r="Q287" s="5"/>
    </row>
    <row r="288" spans="15:17" ht="15.75" customHeight="1" x14ac:dyDescent="0.25">
      <c r="O288" s="5"/>
      <c r="Q288" s="5"/>
    </row>
    <row r="289" spans="15:17" ht="15.75" customHeight="1" x14ac:dyDescent="0.25">
      <c r="O289" s="5"/>
      <c r="Q289" s="5"/>
    </row>
    <row r="290" spans="15:17" ht="15.75" customHeight="1" x14ac:dyDescent="0.25">
      <c r="O290" s="5"/>
      <c r="Q290" s="5"/>
    </row>
    <row r="291" spans="15:17" ht="15.75" customHeight="1" x14ac:dyDescent="0.25">
      <c r="O291" s="5"/>
      <c r="Q291" s="5"/>
    </row>
    <row r="292" spans="15:17" ht="15.75" customHeight="1" x14ac:dyDescent="0.25">
      <c r="O292" s="5"/>
      <c r="Q292" s="5"/>
    </row>
    <row r="293" spans="15:17" ht="15.75" customHeight="1" x14ac:dyDescent="0.25">
      <c r="O293" s="5"/>
      <c r="Q293" s="5"/>
    </row>
    <row r="294" spans="15:17" ht="15.75" customHeight="1" x14ac:dyDescent="0.25">
      <c r="O294" s="5"/>
      <c r="Q294" s="5"/>
    </row>
    <row r="295" spans="15:17" ht="15.75" customHeight="1" x14ac:dyDescent="0.25">
      <c r="O295" s="5"/>
      <c r="Q295" s="5"/>
    </row>
    <row r="296" spans="15:17" ht="15.75" customHeight="1" x14ac:dyDescent="0.25">
      <c r="O296" s="5"/>
      <c r="Q296" s="5"/>
    </row>
    <row r="297" spans="15:17" ht="15.75" customHeight="1" x14ac:dyDescent="0.25">
      <c r="O297" s="5"/>
      <c r="Q297" s="5"/>
    </row>
    <row r="298" spans="15:17" ht="15.75" customHeight="1" x14ac:dyDescent="0.25">
      <c r="O298" s="5"/>
      <c r="Q298" s="5"/>
    </row>
    <row r="299" spans="15:17" ht="15.75" customHeight="1" x14ac:dyDescent="0.25">
      <c r="O299" s="5"/>
      <c r="Q299" s="5"/>
    </row>
    <row r="300" spans="15:17" ht="15.75" customHeight="1" x14ac:dyDescent="0.25">
      <c r="O300" s="5"/>
      <c r="Q300" s="5"/>
    </row>
    <row r="301" spans="15:17" ht="15.75" customHeight="1" x14ac:dyDescent="0.25">
      <c r="O301" s="5"/>
      <c r="Q301" s="5"/>
    </row>
    <row r="302" spans="15:17" ht="15.75" customHeight="1" x14ac:dyDescent="0.25">
      <c r="O302" s="5"/>
      <c r="Q302" s="5"/>
    </row>
    <row r="303" spans="15:17" ht="15.75" customHeight="1" x14ac:dyDescent="0.25">
      <c r="O303" s="5"/>
      <c r="Q303" s="5"/>
    </row>
    <row r="304" spans="15:17" ht="15.75" customHeight="1" x14ac:dyDescent="0.25">
      <c r="O304" s="5"/>
      <c r="Q304" s="5"/>
    </row>
    <row r="305" spans="15:17" ht="15.75" customHeight="1" x14ac:dyDescent="0.25">
      <c r="O305" s="5"/>
      <c r="Q305" s="5"/>
    </row>
    <row r="306" spans="15:17" ht="15.75" customHeight="1" x14ac:dyDescent="0.25">
      <c r="O306" s="5"/>
      <c r="Q306" s="5"/>
    </row>
    <row r="307" spans="15:17" ht="15.75" customHeight="1" x14ac:dyDescent="0.25">
      <c r="O307" s="5"/>
      <c r="Q307" s="5"/>
    </row>
    <row r="308" spans="15:17" ht="15.75" customHeight="1" x14ac:dyDescent="0.25">
      <c r="O308" s="5"/>
      <c r="Q308" s="5"/>
    </row>
    <row r="309" spans="15:17" ht="15.75" customHeight="1" x14ac:dyDescent="0.25">
      <c r="O309" s="5"/>
      <c r="Q309" s="5"/>
    </row>
    <row r="310" spans="15:17" ht="15.75" customHeight="1" x14ac:dyDescent="0.25">
      <c r="O310" s="5"/>
      <c r="Q310" s="5"/>
    </row>
    <row r="311" spans="15:17" ht="15.75" customHeight="1" x14ac:dyDescent="0.25">
      <c r="O311" s="5"/>
      <c r="Q311" s="5"/>
    </row>
    <row r="312" spans="15:17" ht="15.75" customHeight="1" x14ac:dyDescent="0.25">
      <c r="O312" s="5"/>
      <c r="Q312" s="5"/>
    </row>
    <row r="313" spans="15:17" ht="15.75" customHeight="1" x14ac:dyDescent="0.25">
      <c r="O313" s="5"/>
      <c r="Q313" s="5"/>
    </row>
    <row r="314" spans="15:17" ht="15.75" customHeight="1" x14ac:dyDescent="0.25">
      <c r="O314" s="5"/>
      <c r="Q314" s="5"/>
    </row>
    <row r="315" spans="15:17" ht="15.75" customHeight="1" x14ac:dyDescent="0.25">
      <c r="O315" s="5"/>
      <c r="Q315" s="5"/>
    </row>
    <row r="316" spans="15:17" ht="15.75" customHeight="1" x14ac:dyDescent="0.25">
      <c r="O316" s="5"/>
      <c r="Q316" s="5"/>
    </row>
    <row r="317" spans="15:17" ht="15.75" customHeight="1" x14ac:dyDescent="0.25">
      <c r="O317" s="5"/>
      <c r="Q317" s="5"/>
    </row>
    <row r="318" spans="15:17" ht="15.75" customHeight="1" x14ac:dyDescent="0.25">
      <c r="O318" s="5"/>
      <c r="Q318" s="5"/>
    </row>
    <row r="319" spans="15:17" ht="15.75" customHeight="1" x14ac:dyDescent="0.25">
      <c r="O319" s="5"/>
      <c r="Q319" s="5"/>
    </row>
    <row r="320" spans="15:17" ht="15.75" customHeight="1" x14ac:dyDescent="0.25">
      <c r="O320" s="5"/>
      <c r="Q320" s="5"/>
    </row>
    <row r="321" spans="15:17" ht="15.75" customHeight="1" x14ac:dyDescent="0.25">
      <c r="O321" s="5"/>
      <c r="Q321" s="5"/>
    </row>
    <row r="322" spans="15:17" ht="15.75" customHeight="1" x14ac:dyDescent="0.25">
      <c r="O322" s="5"/>
      <c r="Q322" s="5"/>
    </row>
    <row r="323" spans="15:17" ht="15.75" customHeight="1" x14ac:dyDescent="0.25">
      <c r="O323" s="5"/>
      <c r="Q323" s="5"/>
    </row>
    <row r="324" spans="15:17" ht="15.75" customHeight="1" x14ac:dyDescent="0.25">
      <c r="O324" s="5"/>
      <c r="Q324" s="5"/>
    </row>
    <row r="325" spans="15:17" ht="15.75" customHeight="1" x14ac:dyDescent="0.25">
      <c r="O325" s="5"/>
      <c r="Q325" s="5"/>
    </row>
    <row r="326" spans="15:17" ht="15.75" customHeight="1" x14ac:dyDescent="0.25">
      <c r="O326" s="5"/>
      <c r="Q326" s="5"/>
    </row>
    <row r="327" spans="15:17" ht="15.75" customHeight="1" x14ac:dyDescent="0.25">
      <c r="O327" s="5"/>
      <c r="Q327" s="5"/>
    </row>
    <row r="328" spans="15:17" ht="15.75" customHeight="1" x14ac:dyDescent="0.25">
      <c r="O328" s="5"/>
      <c r="Q328" s="5"/>
    </row>
    <row r="329" spans="15:17" ht="15.75" customHeight="1" x14ac:dyDescent="0.25">
      <c r="O329" s="5"/>
      <c r="Q329" s="5"/>
    </row>
    <row r="330" spans="15:17" ht="15.75" customHeight="1" x14ac:dyDescent="0.25">
      <c r="O330" s="5"/>
      <c r="Q330" s="5"/>
    </row>
    <row r="331" spans="15:17" ht="15.75" customHeight="1" x14ac:dyDescent="0.25">
      <c r="O331" s="5"/>
      <c r="Q331" s="5"/>
    </row>
    <row r="332" spans="15:17" ht="15.75" customHeight="1" x14ac:dyDescent="0.25">
      <c r="O332" s="5"/>
      <c r="Q332" s="5"/>
    </row>
    <row r="333" spans="15:17" ht="15.75" customHeight="1" x14ac:dyDescent="0.25">
      <c r="O333" s="5"/>
      <c r="Q333" s="5"/>
    </row>
    <row r="334" spans="15:17" ht="15.75" customHeight="1" x14ac:dyDescent="0.25">
      <c r="O334" s="5"/>
      <c r="Q334" s="5"/>
    </row>
    <row r="335" spans="15:17" ht="15.75" customHeight="1" x14ac:dyDescent="0.25">
      <c r="O335" s="5"/>
      <c r="Q335" s="5"/>
    </row>
    <row r="336" spans="15:17" ht="15.75" customHeight="1" x14ac:dyDescent="0.25">
      <c r="O336" s="5"/>
      <c r="Q336" s="5"/>
    </row>
    <row r="337" spans="15:17" ht="15.75" customHeight="1" x14ac:dyDescent="0.25">
      <c r="O337" s="5"/>
      <c r="Q337" s="5"/>
    </row>
    <row r="338" spans="15:17" ht="15.75" customHeight="1" x14ac:dyDescent="0.25">
      <c r="O338" s="5"/>
      <c r="Q338" s="5"/>
    </row>
    <row r="339" spans="15:17" ht="15.75" customHeight="1" x14ac:dyDescent="0.25">
      <c r="O339" s="5"/>
      <c r="Q339" s="5"/>
    </row>
    <row r="340" spans="15:17" ht="15.75" customHeight="1" x14ac:dyDescent="0.25">
      <c r="O340" s="5"/>
      <c r="Q340" s="5"/>
    </row>
    <row r="341" spans="15:17" ht="15.75" customHeight="1" x14ac:dyDescent="0.25">
      <c r="O341" s="5"/>
      <c r="Q341" s="5"/>
    </row>
    <row r="342" spans="15:17" ht="15.75" customHeight="1" x14ac:dyDescent="0.25">
      <c r="O342" s="5"/>
      <c r="Q342" s="5"/>
    </row>
    <row r="343" spans="15:17" ht="15.75" customHeight="1" x14ac:dyDescent="0.25">
      <c r="O343" s="5"/>
      <c r="Q343" s="5"/>
    </row>
    <row r="344" spans="15:17" ht="15.75" customHeight="1" x14ac:dyDescent="0.25">
      <c r="O344" s="5"/>
      <c r="Q344" s="5"/>
    </row>
    <row r="345" spans="15:17" ht="15.75" customHeight="1" x14ac:dyDescent="0.25">
      <c r="O345" s="5"/>
      <c r="Q345" s="5"/>
    </row>
    <row r="346" spans="15:17" ht="15.75" customHeight="1" x14ac:dyDescent="0.25">
      <c r="O346" s="5"/>
      <c r="Q346" s="5"/>
    </row>
    <row r="347" spans="15:17" ht="15.75" customHeight="1" x14ac:dyDescent="0.25">
      <c r="O347" s="5"/>
      <c r="Q347" s="5"/>
    </row>
    <row r="348" spans="15:17" ht="15.75" customHeight="1" x14ac:dyDescent="0.25">
      <c r="O348" s="5"/>
      <c r="Q348" s="5"/>
    </row>
    <row r="349" spans="15:17" ht="15.75" customHeight="1" x14ac:dyDescent="0.25">
      <c r="O349" s="5"/>
      <c r="Q349" s="5"/>
    </row>
    <row r="350" spans="15:17" ht="15.75" customHeight="1" x14ac:dyDescent="0.25">
      <c r="O350" s="5"/>
      <c r="Q350" s="5"/>
    </row>
    <row r="351" spans="15:17" ht="15.75" customHeight="1" x14ac:dyDescent="0.25">
      <c r="O351" s="5"/>
      <c r="Q351" s="5"/>
    </row>
    <row r="352" spans="15:17" ht="15.75" customHeight="1" x14ac:dyDescent="0.25">
      <c r="O352" s="5"/>
      <c r="Q352" s="5"/>
    </row>
    <row r="353" spans="15:17" ht="15.75" customHeight="1" x14ac:dyDescent="0.25">
      <c r="O353" s="5"/>
      <c r="Q353" s="5"/>
    </row>
    <row r="354" spans="15:17" ht="15.75" customHeight="1" x14ac:dyDescent="0.25">
      <c r="O354" s="5"/>
      <c r="Q354" s="5"/>
    </row>
    <row r="355" spans="15:17" ht="15.75" customHeight="1" x14ac:dyDescent="0.25">
      <c r="O355" s="5"/>
      <c r="Q355" s="5"/>
    </row>
    <row r="356" spans="15:17" ht="15.75" customHeight="1" x14ac:dyDescent="0.25">
      <c r="O356" s="5"/>
      <c r="Q356" s="5"/>
    </row>
    <row r="357" spans="15:17" ht="15.75" customHeight="1" x14ac:dyDescent="0.25">
      <c r="O357" s="5"/>
      <c r="Q357" s="5"/>
    </row>
    <row r="358" spans="15:17" ht="15.75" customHeight="1" x14ac:dyDescent="0.25">
      <c r="O358" s="5"/>
      <c r="Q358" s="5"/>
    </row>
    <row r="359" spans="15:17" ht="15.75" customHeight="1" x14ac:dyDescent="0.25">
      <c r="O359" s="5"/>
      <c r="Q359" s="5"/>
    </row>
    <row r="360" spans="15:17" ht="15.75" customHeight="1" x14ac:dyDescent="0.25">
      <c r="O360" s="5"/>
      <c r="Q360" s="5"/>
    </row>
    <row r="361" spans="15:17" ht="15.75" customHeight="1" x14ac:dyDescent="0.25">
      <c r="O361" s="5"/>
      <c r="Q361" s="5"/>
    </row>
    <row r="362" spans="15:17" ht="15.75" customHeight="1" x14ac:dyDescent="0.25">
      <c r="O362" s="5"/>
      <c r="Q362" s="5"/>
    </row>
    <row r="363" spans="15:17" ht="15.75" customHeight="1" x14ac:dyDescent="0.25">
      <c r="O363" s="5"/>
      <c r="Q363" s="5"/>
    </row>
    <row r="364" spans="15:17" ht="15.75" customHeight="1" x14ac:dyDescent="0.25">
      <c r="O364" s="5"/>
      <c r="Q364" s="5"/>
    </row>
    <row r="365" spans="15:17" ht="15.75" customHeight="1" x14ac:dyDescent="0.25">
      <c r="O365" s="5"/>
      <c r="Q365" s="5"/>
    </row>
    <row r="366" spans="15:17" ht="15.75" customHeight="1" x14ac:dyDescent="0.25">
      <c r="O366" s="5"/>
      <c r="Q366" s="5"/>
    </row>
    <row r="367" spans="15:17" ht="15.75" customHeight="1" x14ac:dyDescent="0.25">
      <c r="O367" s="5"/>
      <c r="Q367" s="5"/>
    </row>
    <row r="368" spans="15:17" ht="15.75" customHeight="1" x14ac:dyDescent="0.25">
      <c r="O368" s="5"/>
      <c r="Q368" s="5"/>
    </row>
    <row r="369" spans="15:17" ht="15.75" customHeight="1" x14ac:dyDescent="0.25">
      <c r="O369" s="5"/>
      <c r="Q369" s="5"/>
    </row>
    <row r="370" spans="15:17" ht="15.75" customHeight="1" x14ac:dyDescent="0.25">
      <c r="O370" s="5"/>
      <c r="Q370" s="5"/>
    </row>
    <row r="371" spans="15:17" ht="15.75" customHeight="1" x14ac:dyDescent="0.25">
      <c r="O371" s="5"/>
      <c r="Q371" s="5"/>
    </row>
    <row r="372" spans="15:17" ht="15.75" customHeight="1" x14ac:dyDescent="0.25">
      <c r="O372" s="5"/>
      <c r="Q372" s="5"/>
    </row>
    <row r="373" spans="15:17" ht="15.75" customHeight="1" x14ac:dyDescent="0.25">
      <c r="O373" s="5"/>
      <c r="Q373" s="5"/>
    </row>
    <row r="374" spans="15:17" ht="15.75" customHeight="1" x14ac:dyDescent="0.25">
      <c r="O374" s="5"/>
      <c r="Q374" s="5"/>
    </row>
    <row r="375" spans="15:17" ht="15.75" customHeight="1" x14ac:dyDescent="0.25">
      <c r="O375" s="5"/>
      <c r="Q375" s="5"/>
    </row>
    <row r="376" spans="15:17" ht="15.75" customHeight="1" x14ac:dyDescent="0.25">
      <c r="O376" s="5"/>
      <c r="Q376" s="5"/>
    </row>
    <row r="377" spans="15:17" ht="15.75" customHeight="1" x14ac:dyDescent="0.25">
      <c r="O377" s="5"/>
      <c r="Q377" s="5"/>
    </row>
    <row r="378" spans="15:17" ht="15.75" customHeight="1" x14ac:dyDescent="0.25">
      <c r="O378" s="5"/>
      <c r="Q378" s="5"/>
    </row>
    <row r="379" spans="15:17" ht="15.75" customHeight="1" x14ac:dyDescent="0.25">
      <c r="O379" s="5"/>
      <c r="Q379" s="5"/>
    </row>
    <row r="380" spans="15:17" ht="15.75" customHeight="1" x14ac:dyDescent="0.25">
      <c r="O380" s="5"/>
      <c r="Q380" s="5"/>
    </row>
    <row r="381" spans="15:17" ht="15.75" customHeight="1" x14ac:dyDescent="0.25">
      <c r="O381" s="5"/>
      <c r="Q381" s="5"/>
    </row>
    <row r="382" spans="15:17" ht="15.75" customHeight="1" x14ac:dyDescent="0.25">
      <c r="O382" s="5"/>
      <c r="Q382" s="5"/>
    </row>
    <row r="383" spans="15:17" ht="15.75" customHeight="1" x14ac:dyDescent="0.25">
      <c r="O383" s="5"/>
      <c r="Q383" s="5"/>
    </row>
    <row r="384" spans="15:17" ht="15.75" customHeight="1" x14ac:dyDescent="0.25">
      <c r="O384" s="5"/>
      <c r="Q384" s="5"/>
    </row>
    <row r="385" spans="15:17" ht="15.75" customHeight="1" x14ac:dyDescent="0.25">
      <c r="O385" s="5"/>
      <c r="Q385" s="5"/>
    </row>
    <row r="386" spans="15:17" ht="15.75" customHeight="1" x14ac:dyDescent="0.25">
      <c r="O386" s="5"/>
      <c r="Q386" s="5"/>
    </row>
    <row r="387" spans="15:17" ht="15.75" customHeight="1" x14ac:dyDescent="0.25">
      <c r="O387" s="5"/>
      <c r="Q387" s="5"/>
    </row>
    <row r="388" spans="15:17" ht="15.75" customHeight="1" x14ac:dyDescent="0.25">
      <c r="O388" s="5"/>
      <c r="Q388" s="5"/>
    </row>
    <row r="389" spans="15:17" ht="15.75" customHeight="1" x14ac:dyDescent="0.25">
      <c r="O389" s="5"/>
      <c r="Q389" s="5"/>
    </row>
    <row r="390" spans="15:17" ht="15.75" customHeight="1" x14ac:dyDescent="0.25">
      <c r="O390" s="5"/>
      <c r="Q390" s="5"/>
    </row>
    <row r="391" spans="15:17" ht="15.75" customHeight="1" x14ac:dyDescent="0.25">
      <c r="O391" s="5"/>
      <c r="Q391" s="5"/>
    </row>
    <row r="392" spans="15:17" ht="15.75" customHeight="1" x14ac:dyDescent="0.25">
      <c r="O392" s="5"/>
      <c r="Q392" s="5"/>
    </row>
    <row r="393" spans="15:17" ht="15.75" customHeight="1" x14ac:dyDescent="0.25">
      <c r="O393" s="5"/>
      <c r="Q393" s="5"/>
    </row>
    <row r="394" spans="15:17" ht="15.75" customHeight="1" x14ac:dyDescent="0.25">
      <c r="O394" s="5"/>
      <c r="Q394" s="5"/>
    </row>
    <row r="395" spans="15:17" ht="15.75" customHeight="1" x14ac:dyDescent="0.25">
      <c r="O395" s="5"/>
      <c r="Q395" s="5"/>
    </row>
    <row r="396" spans="15:17" ht="15.75" customHeight="1" x14ac:dyDescent="0.25">
      <c r="O396" s="5"/>
      <c r="Q396" s="5"/>
    </row>
    <row r="397" spans="15:17" ht="15.75" customHeight="1" x14ac:dyDescent="0.25">
      <c r="O397" s="5"/>
      <c r="Q397" s="5"/>
    </row>
    <row r="398" spans="15:17" ht="15.75" customHeight="1" x14ac:dyDescent="0.25">
      <c r="O398" s="5"/>
      <c r="Q398" s="5"/>
    </row>
    <row r="399" spans="15:17" ht="15.75" customHeight="1" x14ac:dyDescent="0.25">
      <c r="O399" s="5"/>
      <c r="Q399" s="5"/>
    </row>
    <row r="400" spans="15:17" ht="15.75" customHeight="1" x14ac:dyDescent="0.25">
      <c r="O400" s="5"/>
      <c r="Q400" s="5"/>
    </row>
    <row r="401" spans="15:17" ht="15.75" customHeight="1" x14ac:dyDescent="0.25">
      <c r="O401" s="5"/>
      <c r="Q401" s="5"/>
    </row>
    <row r="402" spans="15:17" ht="15.75" customHeight="1" x14ac:dyDescent="0.25">
      <c r="O402" s="5"/>
      <c r="Q402" s="5"/>
    </row>
    <row r="403" spans="15:17" ht="15.75" customHeight="1" x14ac:dyDescent="0.25">
      <c r="O403" s="5"/>
      <c r="Q403" s="5"/>
    </row>
    <row r="404" spans="15:17" ht="15.75" customHeight="1" x14ac:dyDescent="0.25">
      <c r="O404" s="5"/>
      <c r="Q404" s="5"/>
    </row>
    <row r="405" spans="15:17" ht="15.75" customHeight="1" x14ac:dyDescent="0.25">
      <c r="O405" s="5"/>
      <c r="Q405" s="5"/>
    </row>
    <row r="406" spans="15:17" ht="15.75" customHeight="1" x14ac:dyDescent="0.25">
      <c r="O406" s="5"/>
      <c r="Q406" s="5"/>
    </row>
    <row r="407" spans="15:17" ht="15.75" customHeight="1" x14ac:dyDescent="0.25">
      <c r="O407" s="5"/>
      <c r="Q407" s="5"/>
    </row>
    <row r="408" spans="15:17" ht="15.75" customHeight="1" x14ac:dyDescent="0.25">
      <c r="O408" s="5"/>
      <c r="Q408" s="5"/>
    </row>
    <row r="409" spans="15:17" ht="15.75" customHeight="1" x14ac:dyDescent="0.25">
      <c r="O409" s="5"/>
      <c r="Q409" s="5"/>
    </row>
    <row r="410" spans="15:17" ht="15.75" customHeight="1" x14ac:dyDescent="0.25">
      <c r="O410" s="5"/>
      <c r="Q410" s="5"/>
    </row>
    <row r="411" spans="15:17" ht="15.75" customHeight="1" x14ac:dyDescent="0.25">
      <c r="O411" s="5"/>
      <c r="Q411" s="5"/>
    </row>
    <row r="412" spans="15:17" ht="15.75" customHeight="1" x14ac:dyDescent="0.25">
      <c r="O412" s="5"/>
      <c r="Q412" s="5"/>
    </row>
    <row r="413" spans="15:17" ht="15.75" customHeight="1" x14ac:dyDescent="0.25">
      <c r="O413" s="5"/>
      <c r="Q413" s="5"/>
    </row>
    <row r="414" spans="15:17" ht="15.75" customHeight="1" x14ac:dyDescent="0.25">
      <c r="O414" s="5"/>
      <c r="Q414" s="5"/>
    </row>
    <row r="415" spans="15:17" ht="15.75" customHeight="1" x14ac:dyDescent="0.25">
      <c r="O415" s="5"/>
      <c r="Q415" s="5"/>
    </row>
    <row r="416" spans="15:17" ht="15.75" customHeight="1" x14ac:dyDescent="0.25">
      <c r="O416" s="5"/>
      <c r="Q416" s="5"/>
    </row>
    <row r="417" spans="15:17" ht="15.75" customHeight="1" x14ac:dyDescent="0.25">
      <c r="O417" s="5"/>
      <c r="Q417" s="5"/>
    </row>
    <row r="418" spans="15:17" ht="15.75" customHeight="1" x14ac:dyDescent="0.25">
      <c r="O418" s="5"/>
      <c r="Q418" s="5"/>
    </row>
    <row r="419" spans="15:17" ht="15.75" customHeight="1" x14ac:dyDescent="0.25">
      <c r="O419" s="5"/>
      <c r="Q419" s="5"/>
    </row>
    <row r="420" spans="15:17" ht="15.75" customHeight="1" x14ac:dyDescent="0.25">
      <c r="O420" s="5"/>
      <c r="Q420" s="5"/>
    </row>
    <row r="421" spans="15:17" ht="15.75" customHeight="1" x14ac:dyDescent="0.25">
      <c r="O421" s="5"/>
      <c r="Q421" s="5"/>
    </row>
    <row r="422" spans="15:17" ht="15.75" customHeight="1" x14ac:dyDescent="0.25">
      <c r="O422" s="5"/>
      <c r="Q422" s="5"/>
    </row>
    <row r="423" spans="15:17" ht="15.75" customHeight="1" x14ac:dyDescent="0.25">
      <c r="O423" s="5"/>
      <c r="Q423" s="5"/>
    </row>
    <row r="424" spans="15:17" ht="15.75" customHeight="1" x14ac:dyDescent="0.25">
      <c r="O424" s="5"/>
      <c r="Q424" s="5"/>
    </row>
    <row r="425" spans="15:17" ht="15.75" customHeight="1" x14ac:dyDescent="0.25">
      <c r="O425" s="5"/>
      <c r="Q425" s="5"/>
    </row>
    <row r="426" spans="15:17" ht="15.75" customHeight="1" x14ac:dyDescent="0.25">
      <c r="O426" s="5"/>
      <c r="Q426" s="5"/>
    </row>
    <row r="427" spans="15:17" ht="15.75" customHeight="1" x14ac:dyDescent="0.25">
      <c r="O427" s="5"/>
      <c r="Q427" s="5"/>
    </row>
    <row r="428" spans="15:17" ht="15.75" customHeight="1" x14ac:dyDescent="0.25">
      <c r="O428" s="5"/>
      <c r="Q428" s="5"/>
    </row>
    <row r="429" spans="15:17" ht="15.75" customHeight="1" x14ac:dyDescent="0.25">
      <c r="O429" s="5"/>
      <c r="Q429" s="5"/>
    </row>
    <row r="430" spans="15:17" ht="15.75" customHeight="1" x14ac:dyDescent="0.25">
      <c r="O430" s="5"/>
      <c r="Q430" s="5"/>
    </row>
    <row r="431" spans="15:17" ht="15.75" customHeight="1" x14ac:dyDescent="0.25">
      <c r="O431" s="5"/>
      <c r="Q431" s="5"/>
    </row>
    <row r="432" spans="15:17" ht="15.75" customHeight="1" x14ac:dyDescent="0.25">
      <c r="O432" s="5"/>
      <c r="Q432" s="5"/>
    </row>
    <row r="433" spans="15:17" ht="15.75" customHeight="1" x14ac:dyDescent="0.25">
      <c r="O433" s="5"/>
      <c r="Q433" s="5"/>
    </row>
    <row r="434" spans="15:17" ht="15.75" customHeight="1" x14ac:dyDescent="0.25">
      <c r="O434" s="5"/>
      <c r="Q434" s="5"/>
    </row>
    <row r="435" spans="15:17" ht="15.75" customHeight="1" x14ac:dyDescent="0.25">
      <c r="O435" s="5"/>
      <c r="Q435" s="5"/>
    </row>
    <row r="436" spans="15:17" ht="15.75" customHeight="1" x14ac:dyDescent="0.25">
      <c r="O436" s="5"/>
      <c r="Q436" s="5"/>
    </row>
    <row r="437" spans="15:17" ht="15.75" customHeight="1" x14ac:dyDescent="0.25">
      <c r="O437" s="5"/>
      <c r="Q437" s="5"/>
    </row>
    <row r="438" spans="15:17" ht="15.75" customHeight="1" x14ac:dyDescent="0.25">
      <c r="O438" s="5"/>
      <c r="Q438" s="5"/>
    </row>
    <row r="439" spans="15:17" ht="15.75" customHeight="1" x14ac:dyDescent="0.25">
      <c r="O439" s="5"/>
      <c r="Q439" s="5"/>
    </row>
    <row r="440" spans="15:17" ht="15.75" customHeight="1" x14ac:dyDescent="0.25">
      <c r="O440" s="5"/>
      <c r="Q440" s="5"/>
    </row>
    <row r="441" spans="15:17" ht="15.75" customHeight="1" x14ac:dyDescent="0.25">
      <c r="O441" s="5"/>
      <c r="Q441" s="5"/>
    </row>
    <row r="442" spans="15:17" ht="15.75" customHeight="1" x14ac:dyDescent="0.25">
      <c r="O442" s="5"/>
      <c r="Q442" s="5"/>
    </row>
    <row r="443" spans="15:17" ht="15.75" customHeight="1" x14ac:dyDescent="0.25">
      <c r="O443" s="5"/>
      <c r="Q443" s="5"/>
    </row>
    <row r="444" spans="15:17" ht="15.75" customHeight="1" x14ac:dyDescent="0.25">
      <c r="O444" s="5"/>
      <c r="Q444" s="5"/>
    </row>
    <row r="445" spans="15:17" ht="15.75" customHeight="1" x14ac:dyDescent="0.25">
      <c r="O445" s="5"/>
      <c r="Q445" s="5"/>
    </row>
    <row r="446" spans="15:17" ht="15.75" customHeight="1" x14ac:dyDescent="0.25">
      <c r="O446" s="5"/>
      <c r="Q446" s="5"/>
    </row>
    <row r="447" spans="15:17" ht="15.75" customHeight="1" x14ac:dyDescent="0.25">
      <c r="O447" s="5"/>
      <c r="Q447" s="5"/>
    </row>
    <row r="448" spans="15:17" ht="15.75" customHeight="1" x14ac:dyDescent="0.25">
      <c r="O448" s="5"/>
      <c r="Q448" s="5"/>
    </row>
    <row r="449" spans="15:17" ht="15.75" customHeight="1" x14ac:dyDescent="0.25">
      <c r="O449" s="5"/>
      <c r="Q449" s="5"/>
    </row>
    <row r="450" spans="15:17" ht="15.75" customHeight="1" x14ac:dyDescent="0.25">
      <c r="O450" s="5"/>
      <c r="Q450" s="5"/>
    </row>
    <row r="451" spans="15:17" ht="15.75" customHeight="1" x14ac:dyDescent="0.25">
      <c r="O451" s="5"/>
      <c r="Q451" s="5"/>
    </row>
    <row r="452" spans="15:17" ht="15.75" customHeight="1" x14ac:dyDescent="0.25">
      <c r="O452" s="5"/>
      <c r="Q452" s="5"/>
    </row>
    <row r="453" spans="15:17" ht="15.75" customHeight="1" x14ac:dyDescent="0.25">
      <c r="O453" s="5"/>
      <c r="Q453" s="5"/>
    </row>
    <row r="454" spans="15:17" ht="15.75" customHeight="1" x14ac:dyDescent="0.25">
      <c r="O454" s="5"/>
      <c r="Q454" s="5"/>
    </row>
    <row r="455" spans="15:17" ht="15.75" customHeight="1" x14ac:dyDescent="0.25">
      <c r="O455" s="5"/>
      <c r="Q455" s="5"/>
    </row>
    <row r="456" spans="15:17" ht="15.75" customHeight="1" x14ac:dyDescent="0.25">
      <c r="O456" s="5"/>
      <c r="Q456" s="5"/>
    </row>
    <row r="457" spans="15:17" ht="15.75" customHeight="1" x14ac:dyDescent="0.25">
      <c r="O457" s="5"/>
      <c r="Q457" s="5"/>
    </row>
    <row r="458" spans="15:17" ht="15.75" customHeight="1" x14ac:dyDescent="0.25">
      <c r="O458" s="5"/>
      <c r="Q458" s="5"/>
    </row>
    <row r="459" spans="15:17" ht="15.75" customHeight="1" x14ac:dyDescent="0.25">
      <c r="O459" s="5"/>
      <c r="Q459" s="5"/>
    </row>
    <row r="460" spans="15:17" ht="15.75" customHeight="1" x14ac:dyDescent="0.25">
      <c r="O460" s="5"/>
      <c r="Q460" s="5"/>
    </row>
    <row r="461" spans="15:17" ht="15.75" customHeight="1" x14ac:dyDescent="0.25">
      <c r="O461" s="5"/>
      <c r="Q461" s="5"/>
    </row>
    <row r="462" spans="15:17" ht="15.75" customHeight="1" x14ac:dyDescent="0.25">
      <c r="O462" s="5"/>
      <c r="Q462" s="5"/>
    </row>
    <row r="463" spans="15:17" ht="15.75" customHeight="1" x14ac:dyDescent="0.25">
      <c r="O463" s="5"/>
      <c r="Q463" s="5"/>
    </row>
    <row r="464" spans="15:17" ht="15.75" customHeight="1" x14ac:dyDescent="0.25">
      <c r="O464" s="5"/>
      <c r="Q464" s="5"/>
    </row>
    <row r="465" spans="15:17" ht="15.75" customHeight="1" x14ac:dyDescent="0.25">
      <c r="O465" s="5"/>
      <c r="Q465" s="5"/>
    </row>
    <row r="466" spans="15:17" ht="15.75" customHeight="1" x14ac:dyDescent="0.25">
      <c r="O466" s="5"/>
      <c r="Q466" s="5"/>
    </row>
    <row r="467" spans="15:17" ht="15.75" customHeight="1" x14ac:dyDescent="0.25">
      <c r="O467" s="5"/>
      <c r="Q467" s="5"/>
    </row>
    <row r="468" spans="15:17" ht="15.75" customHeight="1" x14ac:dyDescent="0.25">
      <c r="O468" s="5"/>
      <c r="Q468" s="5"/>
    </row>
    <row r="469" spans="15:17" ht="15.75" customHeight="1" x14ac:dyDescent="0.25">
      <c r="O469" s="5"/>
      <c r="Q469" s="5"/>
    </row>
    <row r="470" spans="15:17" ht="15.75" customHeight="1" x14ac:dyDescent="0.25">
      <c r="O470" s="5"/>
      <c r="Q470" s="5"/>
    </row>
    <row r="471" spans="15:17" ht="15.75" customHeight="1" x14ac:dyDescent="0.25">
      <c r="O471" s="5"/>
      <c r="Q471" s="5"/>
    </row>
    <row r="472" spans="15:17" ht="15.75" customHeight="1" x14ac:dyDescent="0.25">
      <c r="O472" s="5"/>
      <c r="Q472" s="5"/>
    </row>
    <row r="473" spans="15:17" ht="15.75" customHeight="1" x14ac:dyDescent="0.25">
      <c r="O473" s="5"/>
      <c r="Q473" s="5"/>
    </row>
    <row r="474" spans="15:17" ht="15.75" customHeight="1" x14ac:dyDescent="0.25">
      <c r="O474" s="5"/>
      <c r="Q474" s="5"/>
    </row>
    <row r="475" spans="15:17" ht="15.75" customHeight="1" x14ac:dyDescent="0.25">
      <c r="O475" s="5"/>
      <c r="Q475" s="5"/>
    </row>
    <row r="476" spans="15:17" ht="15.75" customHeight="1" x14ac:dyDescent="0.25">
      <c r="O476" s="5"/>
      <c r="Q476" s="5"/>
    </row>
    <row r="477" spans="15:17" ht="15.75" customHeight="1" x14ac:dyDescent="0.25">
      <c r="O477" s="5"/>
      <c r="Q477" s="5"/>
    </row>
    <row r="478" spans="15:17" ht="15.75" customHeight="1" x14ac:dyDescent="0.25">
      <c r="O478" s="5"/>
      <c r="Q478" s="5"/>
    </row>
    <row r="479" spans="15:17" ht="15.75" customHeight="1" x14ac:dyDescent="0.25">
      <c r="O479" s="5"/>
      <c r="Q479" s="5"/>
    </row>
    <row r="480" spans="15:17" ht="15.75" customHeight="1" x14ac:dyDescent="0.25">
      <c r="O480" s="5"/>
      <c r="Q480" s="5"/>
    </row>
    <row r="481" spans="15:17" ht="15.75" customHeight="1" x14ac:dyDescent="0.25">
      <c r="O481" s="5"/>
      <c r="Q481" s="5"/>
    </row>
    <row r="482" spans="15:17" ht="15.75" customHeight="1" x14ac:dyDescent="0.25">
      <c r="O482" s="5"/>
      <c r="Q482" s="5"/>
    </row>
    <row r="483" spans="15:17" ht="15.75" customHeight="1" x14ac:dyDescent="0.25">
      <c r="O483" s="5"/>
      <c r="Q483" s="5"/>
    </row>
    <row r="484" spans="15:17" ht="15.75" customHeight="1" x14ac:dyDescent="0.25">
      <c r="O484" s="5"/>
      <c r="Q484" s="5"/>
    </row>
    <row r="485" spans="15:17" ht="15.75" customHeight="1" x14ac:dyDescent="0.25">
      <c r="O485" s="5"/>
      <c r="Q485" s="5"/>
    </row>
    <row r="486" spans="15:17" ht="15.75" customHeight="1" x14ac:dyDescent="0.25">
      <c r="O486" s="5"/>
      <c r="Q486" s="5"/>
    </row>
    <row r="487" spans="15:17" ht="15.75" customHeight="1" x14ac:dyDescent="0.25">
      <c r="O487" s="5"/>
      <c r="Q487" s="5"/>
    </row>
    <row r="488" spans="15:17" ht="15.75" customHeight="1" x14ac:dyDescent="0.25">
      <c r="O488" s="5"/>
      <c r="Q488" s="5"/>
    </row>
    <row r="489" spans="15:17" ht="15.75" customHeight="1" x14ac:dyDescent="0.25">
      <c r="O489" s="5"/>
      <c r="Q489" s="5"/>
    </row>
    <row r="490" spans="15:17" ht="15.75" customHeight="1" x14ac:dyDescent="0.25">
      <c r="O490" s="5"/>
      <c r="Q490" s="5"/>
    </row>
    <row r="491" spans="15:17" ht="15.75" customHeight="1" x14ac:dyDescent="0.25">
      <c r="O491" s="5"/>
      <c r="Q491" s="5"/>
    </row>
    <row r="492" spans="15:17" ht="15.75" customHeight="1" x14ac:dyDescent="0.25">
      <c r="O492" s="5"/>
      <c r="Q492" s="5"/>
    </row>
    <row r="493" spans="15:17" ht="15.75" customHeight="1" x14ac:dyDescent="0.25">
      <c r="O493" s="5"/>
      <c r="Q493" s="5"/>
    </row>
    <row r="494" spans="15:17" ht="15.75" customHeight="1" x14ac:dyDescent="0.25">
      <c r="O494" s="5"/>
      <c r="Q494" s="5"/>
    </row>
    <row r="495" spans="15:17" ht="15.75" customHeight="1" x14ac:dyDescent="0.25">
      <c r="O495" s="5"/>
      <c r="Q495" s="5"/>
    </row>
    <row r="496" spans="15:17" ht="15.75" customHeight="1" x14ac:dyDescent="0.25">
      <c r="O496" s="5"/>
      <c r="Q496" s="5"/>
    </row>
    <row r="497" spans="15:17" ht="15.75" customHeight="1" x14ac:dyDescent="0.25">
      <c r="O497" s="5"/>
      <c r="Q497" s="5"/>
    </row>
    <row r="498" spans="15:17" ht="15.75" customHeight="1" x14ac:dyDescent="0.25">
      <c r="O498" s="5"/>
      <c r="Q498" s="5"/>
    </row>
    <row r="499" spans="15:17" ht="15.75" customHeight="1" x14ac:dyDescent="0.25">
      <c r="O499" s="5"/>
      <c r="Q499" s="5"/>
    </row>
    <row r="500" spans="15:17" ht="15.75" customHeight="1" x14ac:dyDescent="0.25">
      <c r="O500" s="5"/>
      <c r="Q500" s="5"/>
    </row>
    <row r="501" spans="15:17" ht="15.75" customHeight="1" x14ac:dyDescent="0.25">
      <c r="O501" s="5"/>
      <c r="Q501" s="5"/>
    </row>
    <row r="502" spans="15:17" ht="15.75" customHeight="1" x14ac:dyDescent="0.25">
      <c r="O502" s="5"/>
      <c r="Q502" s="5"/>
    </row>
    <row r="503" spans="15:17" ht="15.75" customHeight="1" x14ac:dyDescent="0.25">
      <c r="O503" s="5"/>
      <c r="Q503" s="5"/>
    </row>
    <row r="504" spans="15:17" ht="15.75" customHeight="1" x14ac:dyDescent="0.25">
      <c r="O504" s="5"/>
      <c r="Q504" s="5"/>
    </row>
    <row r="505" spans="15:17" ht="15.75" customHeight="1" x14ac:dyDescent="0.25">
      <c r="O505" s="5"/>
      <c r="Q505" s="5"/>
    </row>
    <row r="506" spans="15:17" ht="15.75" customHeight="1" x14ac:dyDescent="0.25">
      <c r="O506" s="5"/>
      <c r="Q506" s="5"/>
    </row>
    <row r="507" spans="15:17" ht="15.75" customHeight="1" x14ac:dyDescent="0.25">
      <c r="O507" s="5"/>
      <c r="Q507" s="5"/>
    </row>
    <row r="508" spans="15:17" ht="15.75" customHeight="1" x14ac:dyDescent="0.25">
      <c r="O508" s="5"/>
      <c r="Q508" s="5"/>
    </row>
    <row r="509" spans="15:17" ht="15.75" customHeight="1" x14ac:dyDescent="0.25">
      <c r="O509" s="5"/>
      <c r="Q509" s="5"/>
    </row>
    <row r="510" spans="15:17" ht="15.75" customHeight="1" x14ac:dyDescent="0.25">
      <c r="O510" s="5"/>
      <c r="Q510" s="5"/>
    </row>
    <row r="511" spans="15:17" ht="15.75" customHeight="1" x14ac:dyDescent="0.25">
      <c r="O511" s="5"/>
      <c r="Q511" s="5"/>
    </row>
    <row r="512" spans="15:17" ht="15.75" customHeight="1" x14ac:dyDescent="0.25">
      <c r="O512" s="5"/>
      <c r="Q512" s="5"/>
    </row>
    <row r="513" spans="15:17" ht="15.75" customHeight="1" x14ac:dyDescent="0.25">
      <c r="O513" s="5"/>
      <c r="Q513" s="5"/>
    </row>
    <row r="514" spans="15:17" ht="15.75" customHeight="1" x14ac:dyDescent="0.25">
      <c r="O514" s="5"/>
      <c r="Q514" s="5"/>
    </row>
    <row r="515" spans="15:17" ht="15.75" customHeight="1" x14ac:dyDescent="0.25">
      <c r="O515" s="5"/>
      <c r="Q515" s="5"/>
    </row>
    <row r="516" spans="15:17" ht="15.75" customHeight="1" x14ac:dyDescent="0.25">
      <c r="O516" s="5"/>
      <c r="Q516" s="5"/>
    </row>
    <row r="517" spans="15:17" ht="15.75" customHeight="1" x14ac:dyDescent="0.25">
      <c r="O517" s="5"/>
      <c r="Q517" s="5"/>
    </row>
    <row r="518" spans="15:17" ht="15.75" customHeight="1" x14ac:dyDescent="0.25">
      <c r="O518" s="5"/>
      <c r="Q518" s="5"/>
    </row>
    <row r="519" spans="15:17" ht="15.75" customHeight="1" x14ac:dyDescent="0.25">
      <c r="O519" s="5"/>
      <c r="Q519" s="5"/>
    </row>
    <row r="520" spans="15:17" ht="15.75" customHeight="1" x14ac:dyDescent="0.25">
      <c r="O520" s="5"/>
      <c r="Q520" s="5"/>
    </row>
    <row r="521" spans="15:17" ht="15.75" customHeight="1" x14ac:dyDescent="0.25">
      <c r="O521" s="5"/>
      <c r="Q521" s="5"/>
    </row>
    <row r="522" spans="15:17" ht="15.75" customHeight="1" x14ac:dyDescent="0.25">
      <c r="O522" s="5"/>
      <c r="Q522" s="5"/>
    </row>
    <row r="523" spans="15:17" ht="15.75" customHeight="1" x14ac:dyDescent="0.25">
      <c r="O523" s="5"/>
      <c r="Q523" s="5"/>
    </row>
    <row r="524" spans="15:17" ht="15.75" customHeight="1" x14ac:dyDescent="0.25">
      <c r="O524" s="5"/>
      <c r="Q524" s="5"/>
    </row>
    <row r="525" spans="15:17" ht="15.75" customHeight="1" x14ac:dyDescent="0.25">
      <c r="O525" s="5"/>
      <c r="Q525" s="5"/>
    </row>
    <row r="526" spans="15:17" ht="15.75" customHeight="1" x14ac:dyDescent="0.25">
      <c r="O526" s="5"/>
      <c r="Q526" s="5"/>
    </row>
    <row r="527" spans="15:17" ht="15.75" customHeight="1" x14ac:dyDescent="0.25">
      <c r="O527" s="5"/>
      <c r="Q527" s="5"/>
    </row>
    <row r="528" spans="15:17" ht="15.75" customHeight="1" x14ac:dyDescent="0.25">
      <c r="O528" s="5"/>
      <c r="Q528" s="5"/>
    </row>
    <row r="529" spans="15:17" ht="15.75" customHeight="1" x14ac:dyDescent="0.25">
      <c r="O529" s="5"/>
      <c r="Q529" s="5"/>
    </row>
    <row r="530" spans="15:17" ht="15.75" customHeight="1" x14ac:dyDescent="0.25">
      <c r="O530" s="5"/>
      <c r="Q530" s="5"/>
    </row>
    <row r="531" spans="15:17" ht="15.75" customHeight="1" x14ac:dyDescent="0.25">
      <c r="O531" s="5"/>
      <c r="Q531" s="5"/>
    </row>
    <row r="532" spans="15:17" ht="15.75" customHeight="1" x14ac:dyDescent="0.25">
      <c r="O532" s="5"/>
      <c r="Q532" s="5"/>
    </row>
    <row r="533" spans="15:17" ht="15.75" customHeight="1" x14ac:dyDescent="0.25">
      <c r="O533" s="5"/>
      <c r="Q533" s="5"/>
    </row>
    <row r="534" spans="15:17" ht="15.75" customHeight="1" x14ac:dyDescent="0.25">
      <c r="O534" s="5"/>
      <c r="Q534" s="5"/>
    </row>
    <row r="535" spans="15:17" ht="15.75" customHeight="1" x14ac:dyDescent="0.25">
      <c r="O535" s="5"/>
      <c r="Q535" s="5"/>
    </row>
    <row r="536" spans="15:17" ht="15.75" customHeight="1" x14ac:dyDescent="0.25">
      <c r="O536" s="5"/>
      <c r="Q536" s="5"/>
    </row>
    <row r="537" spans="15:17" ht="15.75" customHeight="1" x14ac:dyDescent="0.25">
      <c r="O537" s="5"/>
      <c r="Q537" s="5"/>
    </row>
    <row r="538" spans="15:17" ht="15.75" customHeight="1" x14ac:dyDescent="0.25">
      <c r="O538" s="5"/>
      <c r="Q538" s="5"/>
    </row>
    <row r="539" spans="15:17" ht="15.75" customHeight="1" x14ac:dyDescent="0.25">
      <c r="O539" s="5"/>
      <c r="Q539" s="5"/>
    </row>
    <row r="540" spans="15:17" ht="15.75" customHeight="1" x14ac:dyDescent="0.25">
      <c r="O540" s="5"/>
      <c r="Q540" s="5"/>
    </row>
    <row r="541" spans="15:17" ht="15.75" customHeight="1" x14ac:dyDescent="0.25">
      <c r="O541" s="5"/>
      <c r="Q541" s="5"/>
    </row>
    <row r="542" spans="15:17" ht="15.75" customHeight="1" x14ac:dyDescent="0.25">
      <c r="O542" s="5"/>
      <c r="Q542" s="5"/>
    </row>
    <row r="543" spans="15:17" ht="15.75" customHeight="1" x14ac:dyDescent="0.25">
      <c r="O543" s="5"/>
      <c r="Q543" s="5"/>
    </row>
    <row r="544" spans="15:17" ht="15.75" customHeight="1" x14ac:dyDescent="0.25">
      <c r="O544" s="5"/>
      <c r="Q544" s="5"/>
    </row>
    <row r="545" spans="15:17" ht="15.75" customHeight="1" x14ac:dyDescent="0.25">
      <c r="O545" s="5"/>
      <c r="Q545" s="5"/>
    </row>
    <row r="546" spans="15:17" ht="15.75" customHeight="1" x14ac:dyDescent="0.25">
      <c r="O546" s="5"/>
      <c r="Q546" s="5"/>
    </row>
    <row r="547" spans="15:17" ht="15.75" customHeight="1" x14ac:dyDescent="0.25">
      <c r="O547" s="5"/>
      <c r="Q547" s="5"/>
    </row>
    <row r="548" spans="15:17" ht="15.75" customHeight="1" x14ac:dyDescent="0.25">
      <c r="O548" s="5"/>
      <c r="Q548" s="5"/>
    </row>
    <row r="549" spans="15:17" ht="15.75" customHeight="1" x14ac:dyDescent="0.25">
      <c r="O549" s="5"/>
      <c r="Q549" s="5"/>
    </row>
    <row r="550" spans="15:17" ht="15.75" customHeight="1" x14ac:dyDescent="0.25">
      <c r="O550" s="5"/>
      <c r="Q550" s="5"/>
    </row>
    <row r="551" spans="15:17" ht="15.75" customHeight="1" x14ac:dyDescent="0.25">
      <c r="O551" s="5"/>
      <c r="Q551" s="5"/>
    </row>
    <row r="552" spans="15:17" ht="15.75" customHeight="1" x14ac:dyDescent="0.25">
      <c r="O552" s="5"/>
      <c r="Q552" s="5"/>
    </row>
    <row r="553" spans="15:17" ht="15.75" customHeight="1" x14ac:dyDescent="0.25">
      <c r="O553" s="5"/>
      <c r="Q553" s="5"/>
    </row>
    <row r="554" spans="15:17" ht="15.75" customHeight="1" x14ac:dyDescent="0.25">
      <c r="O554" s="5"/>
      <c r="Q554" s="5"/>
    </row>
    <row r="555" spans="15:17" ht="15.75" customHeight="1" x14ac:dyDescent="0.25">
      <c r="O555" s="5"/>
      <c r="Q555" s="5"/>
    </row>
    <row r="556" spans="15:17" ht="15.75" customHeight="1" x14ac:dyDescent="0.25">
      <c r="O556" s="5"/>
      <c r="Q556" s="5"/>
    </row>
    <row r="557" spans="15:17" ht="15.75" customHeight="1" x14ac:dyDescent="0.25">
      <c r="O557" s="5"/>
      <c r="Q557" s="5"/>
    </row>
    <row r="558" spans="15:17" ht="15.75" customHeight="1" x14ac:dyDescent="0.25">
      <c r="O558" s="5"/>
      <c r="Q558" s="5"/>
    </row>
    <row r="559" spans="15:17" ht="15.75" customHeight="1" x14ac:dyDescent="0.25">
      <c r="O559" s="5"/>
      <c r="Q559" s="5"/>
    </row>
    <row r="560" spans="15:17" ht="15.75" customHeight="1" x14ac:dyDescent="0.25">
      <c r="O560" s="5"/>
      <c r="Q560" s="5"/>
    </row>
    <row r="561" spans="15:17" ht="15.75" customHeight="1" x14ac:dyDescent="0.25">
      <c r="O561" s="5"/>
      <c r="Q561" s="5"/>
    </row>
    <row r="562" spans="15:17" ht="15.75" customHeight="1" x14ac:dyDescent="0.25">
      <c r="O562" s="5"/>
      <c r="Q562" s="5"/>
    </row>
    <row r="563" spans="15:17" ht="15.75" customHeight="1" x14ac:dyDescent="0.25">
      <c r="O563" s="5"/>
      <c r="Q563" s="5"/>
    </row>
    <row r="564" spans="15:17" ht="15.75" customHeight="1" x14ac:dyDescent="0.25">
      <c r="O564" s="5"/>
      <c r="Q564" s="5"/>
    </row>
    <row r="565" spans="15:17" ht="15.75" customHeight="1" x14ac:dyDescent="0.25">
      <c r="O565" s="5"/>
      <c r="Q565" s="5"/>
    </row>
    <row r="566" spans="15:17" ht="15.75" customHeight="1" x14ac:dyDescent="0.25">
      <c r="O566" s="5"/>
      <c r="Q566" s="5"/>
    </row>
    <row r="567" spans="15:17" ht="15.75" customHeight="1" x14ac:dyDescent="0.25">
      <c r="O567" s="5"/>
      <c r="Q567" s="5"/>
    </row>
    <row r="568" spans="15:17" ht="15.75" customHeight="1" x14ac:dyDescent="0.25">
      <c r="O568" s="5"/>
      <c r="Q568" s="5"/>
    </row>
    <row r="569" spans="15:17" ht="15.75" customHeight="1" x14ac:dyDescent="0.25">
      <c r="O569" s="5"/>
      <c r="Q569" s="5"/>
    </row>
    <row r="570" spans="15:17" ht="15.75" customHeight="1" x14ac:dyDescent="0.25">
      <c r="O570" s="5"/>
      <c r="Q570" s="5"/>
    </row>
    <row r="571" spans="15:17" ht="15.75" customHeight="1" x14ac:dyDescent="0.25">
      <c r="O571" s="5"/>
      <c r="Q571" s="5"/>
    </row>
    <row r="572" spans="15:17" ht="15.75" customHeight="1" x14ac:dyDescent="0.25">
      <c r="O572" s="5"/>
      <c r="Q572" s="5"/>
    </row>
    <row r="573" spans="15:17" ht="15.75" customHeight="1" x14ac:dyDescent="0.25">
      <c r="O573" s="5"/>
      <c r="Q573" s="5"/>
    </row>
    <row r="574" spans="15:17" ht="15.75" customHeight="1" x14ac:dyDescent="0.25">
      <c r="O574" s="5"/>
      <c r="Q574" s="5"/>
    </row>
    <row r="575" spans="15:17" ht="15.75" customHeight="1" x14ac:dyDescent="0.25">
      <c r="O575" s="5"/>
      <c r="Q575" s="5"/>
    </row>
    <row r="576" spans="15:17" ht="15.75" customHeight="1" x14ac:dyDescent="0.25">
      <c r="O576" s="5"/>
      <c r="Q576" s="5"/>
    </row>
    <row r="577" spans="15:17" ht="15.75" customHeight="1" x14ac:dyDescent="0.25">
      <c r="O577" s="5"/>
      <c r="Q577" s="5"/>
    </row>
    <row r="578" spans="15:17" ht="15.75" customHeight="1" x14ac:dyDescent="0.25">
      <c r="O578" s="5"/>
      <c r="Q578" s="5"/>
    </row>
    <row r="579" spans="15:17" ht="15.75" customHeight="1" x14ac:dyDescent="0.25">
      <c r="O579" s="5"/>
      <c r="Q579" s="5"/>
    </row>
    <row r="580" spans="15:17" ht="15.75" customHeight="1" x14ac:dyDescent="0.25">
      <c r="O580" s="5"/>
      <c r="Q580" s="5"/>
    </row>
    <row r="581" spans="15:17" ht="15.75" customHeight="1" x14ac:dyDescent="0.25">
      <c r="O581" s="5"/>
      <c r="Q581" s="5"/>
    </row>
    <row r="582" spans="15:17" ht="15.75" customHeight="1" x14ac:dyDescent="0.25">
      <c r="O582" s="5"/>
      <c r="Q582" s="5"/>
    </row>
    <row r="583" spans="15:17" ht="15.75" customHeight="1" x14ac:dyDescent="0.25">
      <c r="O583" s="5"/>
      <c r="Q583" s="5"/>
    </row>
    <row r="584" spans="15:17" ht="15.75" customHeight="1" x14ac:dyDescent="0.25">
      <c r="O584" s="5"/>
      <c r="Q584" s="5"/>
    </row>
    <row r="585" spans="15:17" ht="15.75" customHeight="1" x14ac:dyDescent="0.25">
      <c r="O585" s="5"/>
      <c r="Q585" s="5"/>
    </row>
    <row r="586" spans="15:17" ht="15.75" customHeight="1" x14ac:dyDescent="0.25">
      <c r="O586" s="5"/>
      <c r="Q586" s="5"/>
    </row>
    <row r="587" spans="15:17" ht="15.75" customHeight="1" x14ac:dyDescent="0.25">
      <c r="O587" s="5"/>
      <c r="Q587" s="5"/>
    </row>
    <row r="588" spans="15:17" ht="15.75" customHeight="1" x14ac:dyDescent="0.25">
      <c r="O588" s="5"/>
      <c r="Q588" s="5"/>
    </row>
    <row r="589" spans="15:17" ht="15.75" customHeight="1" x14ac:dyDescent="0.25">
      <c r="O589" s="5"/>
      <c r="Q589" s="5"/>
    </row>
    <row r="590" spans="15:17" ht="15.75" customHeight="1" x14ac:dyDescent="0.25">
      <c r="O590" s="5"/>
      <c r="Q590" s="5"/>
    </row>
    <row r="591" spans="15:17" ht="15.75" customHeight="1" x14ac:dyDescent="0.25">
      <c r="O591" s="5"/>
      <c r="Q591" s="5"/>
    </row>
    <row r="592" spans="15:17" ht="15.75" customHeight="1" x14ac:dyDescent="0.25">
      <c r="O592" s="5"/>
      <c r="Q592" s="5"/>
    </row>
    <row r="593" spans="15:17" ht="15.75" customHeight="1" x14ac:dyDescent="0.25">
      <c r="O593" s="5"/>
      <c r="Q593" s="5"/>
    </row>
    <row r="594" spans="15:17" ht="15.75" customHeight="1" x14ac:dyDescent="0.25">
      <c r="O594" s="5"/>
      <c r="Q594" s="5"/>
    </row>
    <row r="595" spans="15:17" ht="15.75" customHeight="1" x14ac:dyDescent="0.25">
      <c r="O595" s="5"/>
      <c r="Q595" s="5"/>
    </row>
    <row r="596" spans="15:17" ht="15.75" customHeight="1" x14ac:dyDescent="0.25">
      <c r="O596" s="5"/>
      <c r="Q596" s="5"/>
    </row>
    <row r="597" spans="15:17" ht="15.75" customHeight="1" x14ac:dyDescent="0.25">
      <c r="O597" s="5"/>
      <c r="Q597" s="5"/>
    </row>
    <row r="598" spans="15:17" ht="15.75" customHeight="1" x14ac:dyDescent="0.25">
      <c r="O598" s="5"/>
      <c r="Q598" s="5"/>
    </row>
    <row r="599" spans="15:17" ht="15.75" customHeight="1" x14ac:dyDescent="0.25">
      <c r="O599" s="5"/>
      <c r="Q599" s="5"/>
    </row>
    <row r="600" spans="15:17" ht="15.75" customHeight="1" x14ac:dyDescent="0.25">
      <c r="O600" s="5"/>
      <c r="Q600" s="5"/>
    </row>
    <row r="601" spans="15:17" ht="15.75" customHeight="1" x14ac:dyDescent="0.25">
      <c r="O601" s="5"/>
      <c r="Q601" s="5"/>
    </row>
    <row r="602" spans="15:17" ht="15.75" customHeight="1" x14ac:dyDescent="0.25">
      <c r="O602" s="5"/>
      <c r="Q602" s="5"/>
    </row>
    <row r="603" spans="15:17" ht="15.75" customHeight="1" x14ac:dyDescent="0.25">
      <c r="O603" s="5"/>
      <c r="Q603" s="5"/>
    </row>
    <row r="604" spans="15:17" ht="15.75" customHeight="1" x14ac:dyDescent="0.25">
      <c r="O604" s="5"/>
      <c r="Q604" s="5"/>
    </row>
    <row r="605" spans="15:17" ht="15.75" customHeight="1" x14ac:dyDescent="0.25">
      <c r="O605" s="5"/>
      <c r="Q605" s="5"/>
    </row>
    <row r="606" spans="15:17" ht="15.75" customHeight="1" x14ac:dyDescent="0.25">
      <c r="O606" s="5"/>
      <c r="Q606" s="5"/>
    </row>
    <row r="607" spans="15:17" ht="15.75" customHeight="1" x14ac:dyDescent="0.25">
      <c r="O607" s="5"/>
      <c r="Q607" s="5"/>
    </row>
    <row r="608" spans="15:17" ht="15.75" customHeight="1" x14ac:dyDescent="0.25">
      <c r="O608" s="5"/>
      <c r="Q608" s="5"/>
    </row>
    <row r="609" spans="15:17" ht="15.75" customHeight="1" x14ac:dyDescent="0.25">
      <c r="O609" s="5"/>
      <c r="Q609" s="5"/>
    </row>
    <row r="610" spans="15:17" ht="15.75" customHeight="1" x14ac:dyDescent="0.25">
      <c r="O610" s="5"/>
      <c r="Q610" s="5"/>
    </row>
    <row r="611" spans="15:17" ht="15.75" customHeight="1" x14ac:dyDescent="0.25">
      <c r="O611" s="5"/>
      <c r="Q611" s="5"/>
    </row>
    <row r="612" spans="15:17" ht="15.75" customHeight="1" x14ac:dyDescent="0.25">
      <c r="O612" s="5"/>
      <c r="Q612" s="5"/>
    </row>
    <row r="613" spans="15:17" ht="15.75" customHeight="1" x14ac:dyDescent="0.25">
      <c r="O613" s="5"/>
      <c r="Q613" s="5"/>
    </row>
    <row r="614" spans="15:17" ht="15.75" customHeight="1" x14ac:dyDescent="0.25">
      <c r="O614" s="5"/>
      <c r="Q614" s="5"/>
    </row>
    <row r="615" spans="15:17" ht="15.75" customHeight="1" x14ac:dyDescent="0.25">
      <c r="O615" s="5"/>
      <c r="Q615" s="5"/>
    </row>
    <row r="616" spans="15:17" ht="15.75" customHeight="1" x14ac:dyDescent="0.25">
      <c r="O616" s="5"/>
      <c r="Q616" s="5"/>
    </row>
    <row r="617" spans="15:17" ht="15.75" customHeight="1" x14ac:dyDescent="0.25">
      <c r="O617" s="5"/>
      <c r="Q617" s="5"/>
    </row>
    <row r="618" spans="15:17" ht="15.75" customHeight="1" x14ac:dyDescent="0.25">
      <c r="O618" s="5"/>
      <c r="Q618" s="5"/>
    </row>
    <row r="619" spans="15:17" ht="15.75" customHeight="1" x14ac:dyDescent="0.25">
      <c r="O619" s="5"/>
      <c r="Q619" s="5"/>
    </row>
    <row r="620" spans="15:17" ht="15.75" customHeight="1" x14ac:dyDescent="0.25">
      <c r="O620" s="5"/>
      <c r="Q620" s="5"/>
    </row>
    <row r="621" spans="15:17" ht="15.75" customHeight="1" x14ac:dyDescent="0.25">
      <c r="O621" s="5"/>
      <c r="Q621" s="5"/>
    </row>
    <row r="622" spans="15:17" ht="15.75" customHeight="1" x14ac:dyDescent="0.25">
      <c r="O622" s="5"/>
      <c r="Q622" s="5"/>
    </row>
    <row r="623" spans="15:17" ht="15.75" customHeight="1" x14ac:dyDescent="0.25">
      <c r="O623" s="5"/>
      <c r="Q623" s="5"/>
    </row>
    <row r="624" spans="15:17" ht="15.75" customHeight="1" x14ac:dyDescent="0.25">
      <c r="O624" s="5"/>
      <c r="Q624" s="5"/>
    </row>
    <row r="625" spans="15:17" ht="15.75" customHeight="1" x14ac:dyDescent="0.25">
      <c r="O625" s="5"/>
      <c r="Q625" s="5"/>
    </row>
    <row r="626" spans="15:17" ht="15.75" customHeight="1" x14ac:dyDescent="0.25">
      <c r="O626" s="5"/>
      <c r="Q626" s="5"/>
    </row>
    <row r="627" spans="15:17" ht="15.75" customHeight="1" x14ac:dyDescent="0.25">
      <c r="O627" s="5"/>
      <c r="Q627" s="5"/>
    </row>
    <row r="628" spans="15:17" ht="15.75" customHeight="1" x14ac:dyDescent="0.25">
      <c r="O628" s="5"/>
      <c r="Q628" s="5"/>
    </row>
    <row r="629" spans="15:17" ht="15.75" customHeight="1" x14ac:dyDescent="0.25">
      <c r="O629" s="5"/>
      <c r="Q629" s="5"/>
    </row>
    <row r="630" spans="15:17" ht="15.75" customHeight="1" x14ac:dyDescent="0.25">
      <c r="O630" s="5"/>
      <c r="Q630" s="5"/>
    </row>
    <row r="631" spans="15:17" ht="15.75" customHeight="1" x14ac:dyDescent="0.25">
      <c r="O631" s="5"/>
      <c r="Q631" s="5"/>
    </row>
    <row r="632" spans="15:17" ht="15.75" customHeight="1" x14ac:dyDescent="0.25">
      <c r="O632" s="5"/>
      <c r="Q632" s="5"/>
    </row>
    <row r="633" spans="15:17" ht="15.75" customHeight="1" x14ac:dyDescent="0.25">
      <c r="O633" s="5"/>
      <c r="Q633" s="5"/>
    </row>
    <row r="634" spans="15:17" ht="15.75" customHeight="1" x14ac:dyDescent="0.25">
      <c r="O634" s="5"/>
      <c r="Q634" s="5"/>
    </row>
    <row r="635" spans="15:17" ht="15.75" customHeight="1" x14ac:dyDescent="0.25">
      <c r="O635" s="5"/>
      <c r="Q635" s="5"/>
    </row>
    <row r="636" spans="15:17" ht="15.75" customHeight="1" x14ac:dyDescent="0.25">
      <c r="O636" s="5"/>
      <c r="Q636" s="5"/>
    </row>
    <row r="637" spans="15:17" ht="15.75" customHeight="1" x14ac:dyDescent="0.25">
      <c r="O637" s="5"/>
      <c r="Q637" s="5"/>
    </row>
    <row r="638" spans="15:17" ht="15.75" customHeight="1" x14ac:dyDescent="0.25">
      <c r="O638" s="5"/>
      <c r="Q638" s="5"/>
    </row>
    <row r="639" spans="15:17" ht="15.75" customHeight="1" x14ac:dyDescent="0.25">
      <c r="O639" s="5"/>
      <c r="Q639" s="5"/>
    </row>
    <row r="640" spans="15:17" ht="15.75" customHeight="1" x14ac:dyDescent="0.25">
      <c r="O640" s="5"/>
      <c r="Q640" s="5"/>
    </row>
    <row r="641" spans="15:17" ht="15.75" customHeight="1" x14ac:dyDescent="0.25">
      <c r="O641" s="5"/>
      <c r="Q641" s="5"/>
    </row>
    <row r="642" spans="15:17" ht="15.75" customHeight="1" x14ac:dyDescent="0.25">
      <c r="O642" s="5"/>
      <c r="Q642" s="5"/>
    </row>
    <row r="643" spans="15:17" ht="15.75" customHeight="1" x14ac:dyDescent="0.25">
      <c r="O643" s="5"/>
      <c r="Q643" s="5"/>
    </row>
    <row r="644" spans="15:17" ht="15.75" customHeight="1" x14ac:dyDescent="0.25">
      <c r="O644" s="5"/>
      <c r="Q644" s="5"/>
    </row>
    <row r="645" spans="15:17" ht="15.75" customHeight="1" x14ac:dyDescent="0.25">
      <c r="O645" s="5"/>
      <c r="Q645" s="5"/>
    </row>
    <row r="646" spans="15:17" ht="15.75" customHeight="1" x14ac:dyDescent="0.25">
      <c r="O646" s="5"/>
      <c r="Q646" s="5"/>
    </row>
    <row r="647" spans="15:17" ht="15.75" customHeight="1" x14ac:dyDescent="0.25">
      <c r="O647" s="5"/>
      <c r="Q647" s="5"/>
    </row>
    <row r="648" spans="15:17" ht="15.75" customHeight="1" x14ac:dyDescent="0.25">
      <c r="O648" s="5"/>
      <c r="Q648" s="5"/>
    </row>
    <row r="649" spans="15:17" ht="15.75" customHeight="1" x14ac:dyDescent="0.25">
      <c r="O649" s="5"/>
      <c r="Q649" s="5"/>
    </row>
    <row r="650" spans="15:17" ht="15.75" customHeight="1" x14ac:dyDescent="0.25">
      <c r="O650" s="5"/>
      <c r="Q650" s="5"/>
    </row>
    <row r="651" spans="15:17" ht="15.75" customHeight="1" x14ac:dyDescent="0.25">
      <c r="O651" s="5"/>
      <c r="Q651" s="5"/>
    </row>
    <row r="652" spans="15:17" ht="15.75" customHeight="1" x14ac:dyDescent="0.25">
      <c r="O652" s="5"/>
      <c r="Q652" s="5"/>
    </row>
    <row r="653" spans="15:17" ht="15.75" customHeight="1" x14ac:dyDescent="0.25">
      <c r="O653" s="5"/>
      <c r="Q653" s="5"/>
    </row>
    <row r="654" spans="15:17" ht="15.75" customHeight="1" x14ac:dyDescent="0.25">
      <c r="O654" s="5"/>
      <c r="Q654" s="5"/>
    </row>
    <row r="655" spans="15:17" ht="15.75" customHeight="1" x14ac:dyDescent="0.25">
      <c r="O655" s="5"/>
      <c r="Q655" s="5"/>
    </row>
    <row r="656" spans="15:17" ht="15.75" customHeight="1" x14ac:dyDescent="0.25">
      <c r="O656" s="5"/>
      <c r="Q656" s="5"/>
    </row>
    <row r="657" spans="15:17" ht="15.75" customHeight="1" x14ac:dyDescent="0.25">
      <c r="O657" s="5"/>
      <c r="Q657" s="5"/>
    </row>
    <row r="658" spans="15:17" ht="15.75" customHeight="1" x14ac:dyDescent="0.25">
      <c r="O658" s="5"/>
      <c r="Q658" s="5"/>
    </row>
    <row r="659" spans="15:17" ht="15.75" customHeight="1" x14ac:dyDescent="0.25">
      <c r="O659" s="5"/>
      <c r="Q659" s="5"/>
    </row>
    <row r="660" spans="15:17" ht="15.75" customHeight="1" x14ac:dyDescent="0.25">
      <c r="O660" s="5"/>
      <c r="Q660" s="5"/>
    </row>
    <row r="661" spans="15:17" ht="15.75" customHeight="1" x14ac:dyDescent="0.25">
      <c r="O661" s="5"/>
      <c r="Q661" s="5"/>
    </row>
    <row r="662" spans="15:17" ht="15.75" customHeight="1" x14ac:dyDescent="0.25">
      <c r="O662" s="5"/>
      <c r="Q662" s="5"/>
    </row>
    <row r="663" spans="15:17" ht="15.75" customHeight="1" x14ac:dyDescent="0.25">
      <c r="O663" s="5"/>
      <c r="Q663" s="5"/>
    </row>
    <row r="664" spans="15:17" ht="15.75" customHeight="1" x14ac:dyDescent="0.25">
      <c r="O664" s="5"/>
      <c r="Q664" s="5"/>
    </row>
    <row r="665" spans="15:17" ht="15.75" customHeight="1" x14ac:dyDescent="0.25">
      <c r="O665" s="5"/>
      <c r="Q665" s="5"/>
    </row>
    <row r="666" spans="15:17" ht="15.75" customHeight="1" x14ac:dyDescent="0.25">
      <c r="O666" s="5"/>
      <c r="Q666" s="5"/>
    </row>
    <row r="667" spans="15:17" ht="15.75" customHeight="1" x14ac:dyDescent="0.25">
      <c r="O667" s="5"/>
      <c r="Q667" s="5"/>
    </row>
    <row r="668" spans="15:17" ht="15.75" customHeight="1" x14ac:dyDescent="0.25">
      <c r="O668" s="5"/>
      <c r="Q668" s="5"/>
    </row>
    <row r="669" spans="15:17" ht="15.75" customHeight="1" x14ac:dyDescent="0.25">
      <c r="O669" s="5"/>
      <c r="Q669" s="5"/>
    </row>
    <row r="670" spans="15:17" ht="15.75" customHeight="1" x14ac:dyDescent="0.25">
      <c r="O670" s="5"/>
      <c r="Q670" s="5"/>
    </row>
    <row r="671" spans="15:17" ht="15.75" customHeight="1" x14ac:dyDescent="0.25">
      <c r="O671" s="5"/>
      <c r="Q671" s="5"/>
    </row>
    <row r="672" spans="15:17" ht="15.75" customHeight="1" x14ac:dyDescent="0.25">
      <c r="O672" s="5"/>
      <c r="Q672" s="5"/>
    </row>
    <row r="673" spans="15:17" ht="15.75" customHeight="1" x14ac:dyDescent="0.25">
      <c r="O673" s="5"/>
      <c r="Q673" s="5"/>
    </row>
    <row r="674" spans="15:17" ht="15.75" customHeight="1" x14ac:dyDescent="0.25">
      <c r="O674" s="5"/>
      <c r="Q674" s="5"/>
    </row>
    <row r="675" spans="15:17" ht="15.75" customHeight="1" x14ac:dyDescent="0.25">
      <c r="O675" s="5"/>
      <c r="Q675" s="5"/>
    </row>
    <row r="676" spans="15:17" ht="15.75" customHeight="1" x14ac:dyDescent="0.25">
      <c r="O676" s="5"/>
      <c r="Q676" s="5"/>
    </row>
    <row r="677" spans="15:17" ht="15.75" customHeight="1" x14ac:dyDescent="0.25">
      <c r="O677" s="5"/>
      <c r="Q677" s="5"/>
    </row>
    <row r="678" spans="15:17" ht="15.75" customHeight="1" x14ac:dyDescent="0.25">
      <c r="O678" s="5"/>
      <c r="Q678" s="5"/>
    </row>
    <row r="679" spans="15:17" ht="15.75" customHeight="1" x14ac:dyDescent="0.25">
      <c r="O679" s="5"/>
      <c r="Q679" s="5"/>
    </row>
    <row r="680" spans="15:17" ht="15.75" customHeight="1" x14ac:dyDescent="0.25">
      <c r="O680" s="5"/>
      <c r="Q680" s="5"/>
    </row>
    <row r="681" spans="15:17" ht="15.75" customHeight="1" x14ac:dyDescent="0.25">
      <c r="O681" s="5"/>
      <c r="Q681" s="5"/>
    </row>
    <row r="682" spans="15:17" ht="15.75" customHeight="1" x14ac:dyDescent="0.25">
      <c r="O682" s="5"/>
      <c r="Q682" s="5"/>
    </row>
    <row r="683" spans="15:17" ht="15.75" customHeight="1" x14ac:dyDescent="0.25">
      <c r="O683" s="5"/>
      <c r="Q683" s="5"/>
    </row>
    <row r="684" spans="15:17" ht="15.75" customHeight="1" x14ac:dyDescent="0.25">
      <c r="O684" s="5"/>
      <c r="Q684" s="5"/>
    </row>
    <row r="685" spans="15:17" ht="15.75" customHeight="1" x14ac:dyDescent="0.25">
      <c r="O685" s="5"/>
      <c r="Q685" s="5"/>
    </row>
    <row r="686" spans="15:17" ht="15.75" customHeight="1" x14ac:dyDescent="0.25">
      <c r="O686" s="5"/>
      <c r="Q686" s="5"/>
    </row>
    <row r="687" spans="15:17" ht="15.75" customHeight="1" x14ac:dyDescent="0.25">
      <c r="O687" s="5"/>
      <c r="Q687" s="5"/>
    </row>
    <row r="688" spans="15:17" ht="15.75" customHeight="1" x14ac:dyDescent="0.25">
      <c r="O688" s="5"/>
      <c r="Q688" s="5"/>
    </row>
    <row r="689" spans="15:17" ht="15.75" customHeight="1" x14ac:dyDescent="0.25">
      <c r="O689" s="5"/>
      <c r="Q689" s="5"/>
    </row>
    <row r="690" spans="15:17" ht="15.75" customHeight="1" x14ac:dyDescent="0.25">
      <c r="O690" s="5"/>
      <c r="Q690" s="5"/>
    </row>
    <row r="691" spans="15:17" ht="15.75" customHeight="1" x14ac:dyDescent="0.25">
      <c r="O691" s="5"/>
      <c r="Q691" s="5"/>
    </row>
    <row r="692" spans="15:17" ht="15.75" customHeight="1" x14ac:dyDescent="0.25">
      <c r="O692" s="5"/>
      <c r="Q692" s="5"/>
    </row>
    <row r="693" spans="15:17" ht="15.75" customHeight="1" x14ac:dyDescent="0.25">
      <c r="O693" s="5"/>
      <c r="Q693" s="5"/>
    </row>
    <row r="694" spans="15:17" ht="15.75" customHeight="1" x14ac:dyDescent="0.25">
      <c r="O694" s="5"/>
      <c r="Q694" s="5"/>
    </row>
    <row r="695" spans="15:17" ht="15.75" customHeight="1" x14ac:dyDescent="0.25">
      <c r="O695" s="5"/>
      <c r="Q695" s="5"/>
    </row>
    <row r="696" spans="15:17" ht="15.75" customHeight="1" x14ac:dyDescent="0.25">
      <c r="O696" s="5"/>
      <c r="Q696" s="5"/>
    </row>
    <row r="697" spans="15:17" ht="15.75" customHeight="1" x14ac:dyDescent="0.25">
      <c r="O697" s="5"/>
      <c r="Q697" s="5"/>
    </row>
    <row r="698" spans="15:17" ht="15.75" customHeight="1" x14ac:dyDescent="0.25">
      <c r="O698" s="5"/>
      <c r="Q698" s="5"/>
    </row>
    <row r="699" spans="15:17" ht="15.75" customHeight="1" x14ac:dyDescent="0.25">
      <c r="O699" s="5"/>
      <c r="Q699" s="5"/>
    </row>
    <row r="700" spans="15:17" ht="15.75" customHeight="1" x14ac:dyDescent="0.25">
      <c r="O700" s="5"/>
      <c r="Q700" s="5"/>
    </row>
    <row r="701" spans="15:17" ht="15.75" customHeight="1" x14ac:dyDescent="0.25">
      <c r="O701" s="5"/>
      <c r="Q701" s="5"/>
    </row>
    <row r="702" spans="15:17" ht="15.75" customHeight="1" x14ac:dyDescent="0.25">
      <c r="O702" s="5"/>
      <c r="Q702" s="5"/>
    </row>
    <row r="703" spans="15:17" ht="15.75" customHeight="1" x14ac:dyDescent="0.25">
      <c r="O703" s="5"/>
      <c r="Q703" s="5"/>
    </row>
    <row r="704" spans="15:17" ht="15.75" customHeight="1" x14ac:dyDescent="0.25">
      <c r="O704" s="5"/>
      <c r="Q704" s="5"/>
    </row>
    <row r="705" spans="15:17" ht="15.75" customHeight="1" x14ac:dyDescent="0.25">
      <c r="O705" s="5"/>
      <c r="Q705" s="5"/>
    </row>
    <row r="706" spans="15:17" ht="15.75" customHeight="1" x14ac:dyDescent="0.25">
      <c r="O706" s="5"/>
      <c r="Q706" s="5"/>
    </row>
    <row r="707" spans="15:17" ht="15.75" customHeight="1" x14ac:dyDescent="0.25">
      <c r="O707" s="5"/>
      <c r="Q707" s="5"/>
    </row>
    <row r="708" spans="15:17" ht="15.75" customHeight="1" x14ac:dyDescent="0.25">
      <c r="O708" s="5"/>
      <c r="Q708" s="5"/>
    </row>
    <row r="709" spans="15:17" ht="15.75" customHeight="1" x14ac:dyDescent="0.25">
      <c r="O709" s="5"/>
      <c r="Q709" s="5"/>
    </row>
    <row r="710" spans="15:17" ht="15.75" customHeight="1" x14ac:dyDescent="0.25">
      <c r="O710" s="5"/>
      <c r="Q710" s="5"/>
    </row>
    <row r="711" spans="15:17" ht="15.75" customHeight="1" x14ac:dyDescent="0.25">
      <c r="O711" s="5"/>
      <c r="Q711" s="5"/>
    </row>
    <row r="712" spans="15:17" ht="15.75" customHeight="1" x14ac:dyDescent="0.25">
      <c r="O712" s="5"/>
      <c r="Q712" s="5"/>
    </row>
    <row r="713" spans="15:17" ht="15.75" customHeight="1" x14ac:dyDescent="0.25">
      <c r="O713" s="5"/>
      <c r="Q713" s="5"/>
    </row>
    <row r="714" spans="15:17" ht="15.75" customHeight="1" x14ac:dyDescent="0.25">
      <c r="O714" s="5"/>
      <c r="Q714" s="5"/>
    </row>
    <row r="715" spans="15:17" ht="15.75" customHeight="1" x14ac:dyDescent="0.25">
      <c r="O715" s="5"/>
      <c r="Q715" s="5"/>
    </row>
    <row r="716" spans="15:17" ht="15.75" customHeight="1" x14ac:dyDescent="0.25">
      <c r="O716" s="5"/>
      <c r="Q716" s="5"/>
    </row>
    <row r="717" spans="15:17" ht="15.75" customHeight="1" x14ac:dyDescent="0.25">
      <c r="O717" s="5"/>
      <c r="Q717" s="5"/>
    </row>
    <row r="718" spans="15:17" ht="15.75" customHeight="1" x14ac:dyDescent="0.25">
      <c r="O718" s="5"/>
      <c r="Q718" s="5"/>
    </row>
    <row r="719" spans="15:17" ht="15.75" customHeight="1" x14ac:dyDescent="0.25">
      <c r="O719" s="5"/>
      <c r="Q719" s="5"/>
    </row>
    <row r="720" spans="15:17" ht="15.75" customHeight="1" x14ac:dyDescent="0.25">
      <c r="O720" s="5"/>
      <c r="Q720" s="5"/>
    </row>
    <row r="721" spans="15:17" ht="15.75" customHeight="1" x14ac:dyDescent="0.25">
      <c r="O721" s="5"/>
      <c r="Q721" s="5"/>
    </row>
    <row r="722" spans="15:17" ht="15.75" customHeight="1" x14ac:dyDescent="0.25">
      <c r="O722" s="5"/>
      <c r="Q722" s="5"/>
    </row>
    <row r="723" spans="15:17" ht="15.75" customHeight="1" x14ac:dyDescent="0.25">
      <c r="O723" s="5"/>
      <c r="Q723" s="5"/>
    </row>
    <row r="724" spans="15:17" ht="15.75" customHeight="1" x14ac:dyDescent="0.25">
      <c r="O724" s="5"/>
      <c r="Q724" s="5"/>
    </row>
    <row r="725" spans="15:17" ht="15.75" customHeight="1" x14ac:dyDescent="0.25">
      <c r="O725" s="5"/>
      <c r="Q725" s="5"/>
    </row>
    <row r="726" spans="15:17" ht="15.75" customHeight="1" x14ac:dyDescent="0.25">
      <c r="O726" s="5"/>
      <c r="Q726" s="5"/>
    </row>
    <row r="727" spans="15:17" ht="15.75" customHeight="1" x14ac:dyDescent="0.25">
      <c r="O727" s="5"/>
      <c r="Q727" s="5"/>
    </row>
    <row r="728" spans="15:17" ht="15.75" customHeight="1" x14ac:dyDescent="0.25">
      <c r="O728" s="5"/>
      <c r="Q728" s="5"/>
    </row>
    <row r="729" spans="15:17" ht="15.75" customHeight="1" x14ac:dyDescent="0.25">
      <c r="O729" s="5"/>
      <c r="Q729" s="5"/>
    </row>
    <row r="730" spans="15:17" ht="15.75" customHeight="1" x14ac:dyDescent="0.25">
      <c r="O730" s="5"/>
      <c r="Q730" s="5"/>
    </row>
    <row r="731" spans="15:17" ht="15.75" customHeight="1" x14ac:dyDescent="0.25">
      <c r="O731" s="5"/>
      <c r="Q731" s="5"/>
    </row>
    <row r="732" spans="15:17" ht="15.75" customHeight="1" x14ac:dyDescent="0.25">
      <c r="O732" s="5"/>
      <c r="Q732" s="5"/>
    </row>
    <row r="733" spans="15:17" ht="15.75" customHeight="1" x14ac:dyDescent="0.25">
      <c r="O733" s="5"/>
      <c r="Q733" s="5"/>
    </row>
    <row r="734" spans="15:17" ht="15.75" customHeight="1" x14ac:dyDescent="0.25">
      <c r="O734" s="5"/>
      <c r="Q734" s="5"/>
    </row>
    <row r="735" spans="15:17" ht="15.75" customHeight="1" x14ac:dyDescent="0.25">
      <c r="O735" s="5"/>
      <c r="Q735" s="5"/>
    </row>
    <row r="736" spans="15:17" ht="15.75" customHeight="1" x14ac:dyDescent="0.25">
      <c r="O736" s="5"/>
      <c r="Q736" s="5"/>
    </row>
    <row r="737" spans="15:17" ht="15.75" customHeight="1" x14ac:dyDescent="0.25">
      <c r="O737" s="5"/>
      <c r="Q737" s="5"/>
    </row>
    <row r="738" spans="15:17" ht="15.75" customHeight="1" x14ac:dyDescent="0.25">
      <c r="O738" s="5"/>
      <c r="Q738" s="5"/>
    </row>
    <row r="739" spans="15:17" ht="15.75" customHeight="1" x14ac:dyDescent="0.25">
      <c r="O739" s="5"/>
      <c r="Q739" s="5"/>
    </row>
    <row r="740" spans="15:17" ht="15.75" customHeight="1" x14ac:dyDescent="0.25">
      <c r="O740" s="5"/>
      <c r="Q740" s="5"/>
    </row>
    <row r="741" spans="15:17" ht="15.75" customHeight="1" x14ac:dyDescent="0.25">
      <c r="O741" s="5"/>
      <c r="Q741" s="5"/>
    </row>
    <row r="742" spans="15:17" ht="15.75" customHeight="1" x14ac:dyDescent="0.25">
      <c r="O742" s="5"/>
      <c r="Q742" s="5"/>
    </row>
    <row r="743" spans="15:17" ht="15.75" customHeight="1" x14ac:dyDescent="0.25">
      <c r="O743" s="5"/>
      <c r="Q743" s="5"/>
    </row>
    <row r="744" spans="15:17" ht="15.75" customHeight="1" x14ac:dyDescent="0.25">
      <c r="O744" s="5"/>
      <c r="Q744" s="5"/>
    </row>
    <row r="745" spans="15:17" ht="15.75" customHeight="1" x14ac:dyDescent="0.25">
      <c r="O745" s="5"/>
      <c r="Q745" s="5"/>
    </row>
    <row r="746" spans="15:17" ht="15.75" customHeight="1" x14ac:dyDescent="0.25">
      <c r="O746" s="5"/>
      <c r="Q746" s="5"/>
    </row>
    <row r="747" spans="15:17" ht="15.75" customHeight="1" x14ac:dyDescent="0.25">
      <c r="O747" s="5"/>
      <c r="Q747" s="5"/>
    </row>
    <row r="748" spans="15:17" ht="15.75" customHeight="1" x14ac:dyDescent="0.25">
      <c r="O748" s="5"/>
      <c r="Q748" s="5"/>
    </row>
    <row r="749" spans="15:17" ht="15.75" customHeight="1" x14ac:dyDescent="0.25">
      <c r="O749" s="5"/>
      <c r="Q749" s="5"/>
    </row>
    <row r="750" spans="15:17" ht="15.75" customHeight="1" x14ac:dyDescent="0.25">
      <c r="O750" s="5"/>
      <c r="Q750" s="5"/>
    </row>
    <row r="751" spans="15:17" ht="15.75" customHeight="1" x14ac:dyDescent="0.25">
      <c r="O751" s="5"/>
      <c r="Q751" s="5"/>
    </row>
    <row r="752" spans="15:17" ht="15.75" customHeight="1" x14ac:dyDescent="0.25">
      <c r="O752" s="5"/>
      <c r="Q752" s="5"/>
    </row>
    <row r="753" spans="15:17" ht="15.75" customHeight="1" x14ac:dyDescent="0.25">
      <c r="O753" s="5"/>
      <c r="Q753" s="5"/>
    </row>
    <row r="754" spans="15:17" ht="15.75" customHeight="1" x14ac:dyDescent="0.25">
      <c r="O754" s="5"/>
      <c r="Q754" s="5"/>
    </row>
    <row r="755" spans="15:17" ht="15.75" customHeight="1" x14ac:dyDescent="0.25">
      <c r="O755" s="5"/>
      <c r="Q755" s="5"/>
    </row>
    <row r="756" spans="15:17" ht="15.75" customHeight="1" x14ac:dyDescent="0.25">
      <c r="O756" s="5"/>
      <c r="Q756" s="5"/>
    </row>
    <row r="757" spans="15:17" ht="15.75" customHeight="1" x14ac:dyDescent="0.25">
      <c r="O757" s="5"/>
      <c r="Q757" s="5"/>
    </row>
    <row r="758" spans="15:17" ht="15.75" customHeight="1" x14ac:dyDescent="0.25">
      <c r="O758" s="5"/>
      <c r="Q758" s="5"/>
    </row>
    <row r="759" spans="15:17" ht="15.75" customHeight="1" x14ac:dyDescent="0.25">
      <c r="O759" s="5"/>
      <c r="Q759" s="5"/>
    </row>
    <row r="760" spans="15:17" ht="15.75" customHeight="1" x14ac:dyDescent="0.25">
      <c r="O760" s="5"/>
      <c r="Q760" s="5"/>
    </row>
    <row r="761" spans="15:17" ht="15.75" customHeight="1" x14ac:dyDescent="0.25">
      <c r="O761" s="5"/>
      <c r="Q761" s="5"/>
    </row>
    <row r="762" spans="15:17" ht="15.75" customHeight="1" x14ac:dyDescent="0.25">
      <c r="O762" s="5"/>
      <c r="Q762" s="5"/>
    </row>
    <row r="763" spans="15:17" ht="15.75" customHeight="1" x14ac:dyDescent="0.25">
      <c r="O763" s="5"/>
      <c r="Q763" s="5"/>
    </row>
    <row r="764" spans="15:17" ht="15.75" customHeight="1" x14ac:dyDescent="0.25">
      <c r="O764" s="5"/>
      <c r="Q764" s="5"/>
    </row>
    <row r="765" spans="15:17" ht="15.75" customHeight="1" x14ac:dyDescent="0.25">
      <c r="O765" s="5"/>
      <c r="Q765" s="5"/>
    </row>
    <row r="766" spans="15:17" ht="15.75" customHeight="1" x14ac:dyDescent="0.25">
      <c r="O766" s="5"/>
      <c r="Q766" s="5"/>
    </row>
    <row r="767" spans="15:17" ht="15.75" customHeight="1" x14ac:dyDescent="0.25">
      <c r="O767" s="5"/>
      <c r="Q767" s="5"/>
    </row>
    <row r="768" spans="15:17" ht="15.75" customHeight="1" x14ac:dyDescent="0.25">
      <c r="O768" s="5"/>
      <c r="Q768" s="5"/>
    </row>
    <row r="769" spans="15:17" ht="15.75" customHeight="1" x14ac:dyDescent="0.25">
      <c r="O769" s="5"/>
      <c r="Q769" s="5"/>
    </row>
    <row r="770" spans="15:17" ht="15.75" customHeight="1" x14ac:dyDescent="0.25">
      <c r="O770" s="5"/>
      <c r="Q770" s="5"/>
    </row>
    <row r="771" spans="15:17" ht="15.75" customHeight="1" x14ac:dyDescent="0.25">
      <c r="O771" s="5"/>
      <c r="Q771" s="5"/>
    </row>
    <row r="772" spans="15:17" ht="15.75" customHeight="1" x14ac:dyDescent="0.25">
      <c r="O772" s="5"/>
      <c r="Q772" s="5"/>
    </row>
    <row r="773" spans="15:17" ht="15.75" customHeight="1" x14ac:dyDescent="0.25">
      <c r="O773" s="5"/>
      <c r="Q773" s="5"/>
    </row>
    <row r="774" spans="15:17" ht="15.75" customHeight="1" x14ac:dyDescent="0.25">
      <c r="O774" s="5"/>
      <c r="Q774" s="5"/>
    </row>
    <row r="775" spans="15:17" ht="15.75" customHeight="1" x14ac:dyDescent="0.25">
      <c r="O775" s="5"/>
      <c r="Q775" s="5"/>
    </row>
    <row r="776" spans="15:17" ht="15.75" customHeight="1" x14ac:dyDescent="0.25">
      <c r="O776" s="5"/>
      <c r="Q776" s="5"/>
    </row>
    <row r="777" spans="15:17" ht="15.75" customHeight="1" x14ac:dyDescent="0.25">
      <c r="O777" s="5"/>
      <c r="Q777" s="5"/>
    </row>
    <row r="778" spans="15:17" ht="15.75" customHeight="1" x14ac:dyDescent="0.25">
      <c r="O778" s="5"/>
      <c r="Q778" s="5"/>
    </row>
    <row r="779" spans="15:17" ht="15.75" customHeight="1" x14ac:dyDescent="0.25">
      <c r="O779" s="5"/>
      <c r="Q779" s="5"/>
    </row>
    <row r="780" spans="15:17" ht="15.75" customHeight="1" x14ac:dyDescent="0.25">
      <c r="O780" s="5"/>
      <c r="Q780" s="5"/>
    </row>
    <row r="781" spans="15:17" ht="15.75" customHeight="1" x14ac:dyDescent="0.25">
      <c r="O781" s="5"/>
      <c r="Q781" s="5"/>
    </row>
    <row r="782" spans="15:17" ht="15.75" customHeight="1" x14ac:dyDescent="0.25">
      <c r="O782" s="5"/>
      <c r="Q782" s="5"/>
    </row>
    <row r="783" spans="15:17" ht="15.75" customHeight="1" x14ac:dyDescent="0.25">
      <c r="O783" s="5"/>
      <c r="Q783" s="5"/>
    </row>
    <row r="784" spans="15:17" ht="15.75" customHeight="1" x14ac:dyDescent="0.25">
      <c r="O784" s="5"/>
      <c r="Q784" s="5"/>
    </row>
    <row r="785" spans="15:17" ht="15.75" customHeight="1" x14ac:dyDescent="0.25">
      <c r="O785" s="5"/>
      <c r="Q785" s="5"/>
    </row>
    <row r="786" spans="15:17" ht="15.75" customHeight="1" x14ac:dyDescent="0.25">
      <c r="O786" s="5"/>
      <c r="Q786" s="5"/>
    </row>
    <row r="787" spans="15:17" ht="15.75" customHeight="1" x14ac:dyDescent="0.25">
      <c r="O787" s="5"/>
      <c r="Q787" s="5"/>
    </row>
    <row r="788" spans="15:17" ht="15.75" customHeight="1" x14ac:dyDescent="0.25">
      <c r="O788" s="5"/>
      <c r="Q788" s="5"/>
    </row>
    <row r="789" spans="15:17" ht="15.75" customHeight="1" x14ac:dyDescent="0.25">
      <c r="O789" s="5"/>
      <c r="Q789" s="5"/>
    </row>
    <row r="790" spans="15:17" ht="15.75" customHeight="1" x14ac:dyDescent="0.25">
      <c r="O790" s="5"/>
      <c r="Q790" s="5"/>
    </row>
    <row r="791" spans="15:17" ht="15.75" customHeight="1" x14ac:dyDescent="0.25">
      <c r="O791" s="5"/>
      <c r="Q791" s="5"/>
    </row>
    <row r="792" spans="15:17" ht="15.75" customHeight="1" x14ac:dyDescent="0.25">
      <c r="O792" s="5"/>
      <c r="Q792" s="5"/>
    </row>
    <row r="793" spans="15:17" ht="15.75" customHeight="1" x14ac:dyDescent="0.25">
      <c r="O793" s="5"/>
      <c r="Q793" s="5"/>
    </row>
    <row r="794" spans="15:17" ht="15.75" customHeight="1" x14ac:dyDescent="0.25">
      <c r="O794" s="5"/>
      <c r="Q794" s="5"/>
    </row>
    <row r="795" spans="15:17" ht="15.75" customHeight="1" x14ac:dyDescent="0.25">
      <c r="O795" s="5"/>
      <c r="Q795" s="5"/>
    </row>
    <row r="796" spans="15:17" ht="15.75" customHeight="1" x14ac:dyDescent="0.25">
      <c r="O796" s="5"/>
      <c r="Q796" s="5"/>
    </row>
    <row r="797" spans="15:17" ht="15.75" customHeight="1" x14ac:dyDescent="0.25">
      <c r="O797" s="5"/>
      <c r="Q797" s="5"/>
    </row>
    <row r="798" spans="15:17" ht="15.75" customHeight="1" x14ac:dyDescent="0.25">
      <c r="O798" s="5"/>
      <c r="Q798" s="5"/>
    </row>
    <row r="799" spans="15:17" ht="15.75" customHeight="1" x14ac:dyDescent="0.25">
      <c r="O799" s="5"/>
      <c r="Q799" s="5"/>
    </row>
    <row r="800" spans="15:17" ht="15.75" customHeight="1" x14ac:dyDescent="0.25">
      <c r="O800" s="5"/>
      <c r="Q800" s="5"/>
    </row>
    <row r="801" spans="15:17" ht="15.75" customHeight="1" x14ac:dyDescent="0.25">
      <c r="O801" s="5"/>
      <c r="Q801" s="5"/>
    </row>
    <row r="802" spans="15:17" ht="15.75" customHeight="1" x14ac:dyDescent="0.25">
      <c r="O802" s="5"/>
      <c r="Q802" s="5"/>
    </row>
    <row r="803" spans="15:17" ht="15.75" customHeight="1" x14ac:dyDescent="0.25">
      <c r="O803" s="5"/>
      <c r="Q803" s="5"/>
    </row>
    <row r="804" spans="15:17" ht="15.75" customHeight="1" x14ac:dyDescent="0.25">
      <c r="O804" s="5"/>
      <c r="Q804" s="5"/>
    </row>
    <row r="805" spans="15:17" ht="15.75" customHeight="1" x14ac:dyDescent="0.25">
      <c r="O805" s="5"/>
      <c r="Q805" s="5"/>
    </row>
    <row r="806" spans="15:17" ht="15.75" customHeight="1" x14ac:dyDescent="0.25">
      <c r="O806" s="5"/>
      <c r="Q806" s="5"/>
    </row>
    <row r="807" spans="15:17" ht="15.75" customHeight="1" x14ac:dyDescent="0.25">
      <c r="O807" s="5"/>
      <c r="Q807" s="5"/>
    </row>
    <row r="808" spans="15:17" ht="15.75" customHeight="1" x14ac:dyDescent="0.25">
      <c r="O808" s="5"/>
      <c r="Q808" s="5"/>
    </row>
    <row r="809" spans="15:17" ht="15.75" customHeight="1" x14ac:dyDescent="0.25">
      <c r="O809" s="5"/>
      <c r="Q809" s="5"/>
    </row>
    <row r="810" spans="15:17" ht="15.75" customHeight="1" x14ac:dyDescent="0.25">
      <c r="O810" s="5"/>
      <c r="Q810" s="5"/>
    </row>
    <row r="811" spans="15:17" ht="15.75" customHeight="1" x14ac:dyDescent="0.25">
      <c r="O811" s="5"/>
      <c r="Q811" s="5"/>
    </row>
    <row r="812" spans="15:17" ht="15.75" customHeight="1" x14ac:dyDescent="0.25">
      <c r="O812" s="5"/>
      <c r="Q812" s="5"/>
    </row>
    <row r="813" spans="15:17" ht="15.75" customHeight="1" x14ac:dyDescent="0.25">
      <c r="O813" s="5"/>
      <c r="Q813" s="5"/>
    </row>
    <row r="814" spans="15:17" ht="15.75" customHeight="1" x14ac:dyDescent="0.25">
      <c r="O814" s="5"/>
      <c r="Q814" s="5"/>
    </row>
    <row r="815" spans="15:17" ht="15.75" customHeight="1" x14ac:dyDescent="0.25">
      <c r="O815" s="5"/>
      <c r="Q815" s="5"/>
    </row>
    <row r="816" spans="15:17" ht="15.75" customHeight="1" x14ac:dyDescent="0.25">
      <c r="O816" s="5"/>
      <c r="Q816" s="5"/>
    </row>
    <row r="817" spans="15:17" ht="15.75" customHeight="1" x14ac:dyDescent="0.25">
      <c r="O817" s="5"/>
      <c r="Q817" s="5"/>
    </row>
    <row r="818" spans="15:17" ht="15.75" customHeight="1" x14ac:dyDescent="0.25">
      <c r="O818" s="5"/>
      <c r="Q818" s="5"/>
    </row>
    <row r="819" spans="15:17" ht="15.75" customHeight="1" x14ac:dyDescent="0.25">
      <c r="O819" s="5"/>
      <c r="Q819" s="5"/>
    </row>
    <row r="820" spans="15:17" ht="15.75" customHeight="1" x14ac:dyDescent="0.25">
      <c r="O820" s="5"/>
      <c r="Q820" s="5"/>
    </row>
    <row r="821" spans="15:17" ht="15.75" customHeight="1" x14ac:dyDescent="0.25">
      <c r="O821" s="5"/>
      <c r="Q821" s="5"/>
    </row>
    <row r="822" spans="15:17" ht="15.75" customHeight="1" x14ac:dyDescent="0.25">
      <c r="O822" s="5"/>
      <c r="Q822" s="5"/>
    </row>
    <row r="823" spans="15:17" ht="15.75" customHeight="1" x14ac:dyDescent="0.25">
      <c r="O823" s="5"/>
      <c r="Q823" s="5"/>
    </row>
    <row r="824" spans="15:17" ht="15.75" customHeight="1" x14ac:dyDescent="0.25">
      <c r="O824" s="5"/>
      <c r="Q824" s="5"/>
    </row>
    <row r="825" spans="15:17" ht="15.75" customHeight="1" x14ac:dyDescent="0.25">
      <c r="O825" s="5"/>
      <c r="Q825" s="5"/>
    </row>
    <row r="826" spans="15:17" ht="15.75" customHeight="1" x14ac:dyDescent="0.25">
      <c r="O826" s="5"/>
      <c r="Q826" s="5"/>
    </row>
    <row r="827" spans="15:17" ht="15.75" customHeight="1" x14ac:dyDescent="0.25">
      <c r="O827" s="5"/>
      <c r="Q827" s="5"/>
    </row>
    <row r="828" spans="15:17" ht="15.75" customHeight="1" x14ac:dyDescent="0.25">
      <c r="O828" s="5"/>
      <c r="Q828" s="5"/>
    </row>
    <row r="829" spans="15:17" ht="15.75" customHeight="1" x14ac:dyDescent="0.25">
      <c r="O829" s="5"/>
      <c r="Q829" s="5"/>
    </row>
    <row r="830" spans="15:17" ht="15.75" customHeight="1" x14ac:dyDescent="0.25">
      <c r="O830" s="5"/>
      <c r="Q830" s="5"/>
    </row>
    <row r="831" spans="15:17" ht="15.75" customHeight="1" x14ac:dyDescent="0.25">
      <c r="O831" s="5"/>
      <c r="Q831" s="5"/>
    </row>
    <row r="832" spans="15:17" ht="15.75" customHeight="1" x14ac:dyDescent="0.25">
      <c r="O832" s="5"/>
      <c r="Q832" s="5"/>
    </row>
    <row r="833" spans="15:17" ht="15.75" customHeight="1" x14ac:dyDescent="0.25">
      <c r="O833" s="5"/>
      <c r="Q833" s="5"/>
    </row>
    <row r="834" spans="15:17" ht="15.75" customHeight="1" x14ac:dyDescent="0.25">
      <c r="O834" s="5"/>
      <c r="Q834" s="5"/>
    </row>
    <row r="835" spans="15:17" ht="15.75" customHeight="1" x14ac:dyDescent="0.25">
      <c r="O835" s="5"/>
      <c r="Q835" s="5"/>
    </row>
    <row r="836" spans="15:17" ht="15.75" customHeight="1" x14ac:dyDescent="0.25">
      <c r="O836" s="5"/>
      <c r="Q836" s="5"/>
    </row>
    <row r="837" spans="15:17" ht="15.75" customHeight="1" x14ac:dyDescent="0.25">
      <c r="O837" s="5"/>
      <c r="Q837" s="5"/>
    </row>
    <row r="838" spans="15:17" ht="15.75" customHeight="1" x14ac:dyDescent="0.25">
      <c r="O838" s="5"/>
      <c r="Q838" s="5"/>
    </row>
    <row r="839" spans="15:17" ht="15.75" customHeight="1" x14ac:dyDescent="0.25">
      <c r="O839" s="5"/>
      <c r="Q839" s="5"/>
    </row>
    <row r="840" spans="15:17" ht="15.75" customHeight="1" x14ac:dyDescent="0.25">
      <c r="O840" s="5"/>
      <c r="Q840" s="5"/>
    </row>
    <row r="841" spans="15:17" ht="15.75" customHeight="1" x14ac:dyDescent="0.25">
      <c r="O841" s="5"/>
      <c r="Q841" s="5"/>
    </row>
    <row r="842" spans="15:17" ht="15.75" customHeight="1" x14ac:dyDescent="0.25">
      <c r="O842" s="5"/>
      <c r="Q842" s="5"/>
    </row>
    <row r="843" spans="15:17" ht="15.75" customHeight="1" x14ac:dyDescent="0.25">
      <c r="O843" s="5"/>
      <c r="Q843" s="5"/>
    </row>
    <row r="844" spans="15:17" ht="15.75" customHeight="1" x14ac:dyDescent="0.25">
      <c r="O844" s="5"/>
      <c r="Q844" s="5"/>
    </row>
    <row r="845" spans="15:17" ht="15.75" customHeight="1" x14ac:dyDescent="0.25">
      <c r="O845" s="5"/>
      <c r="Q845" s="5"/>
    </row>
    <row r="846" spans="15:17" ht="15.75" customHeight="1" x14ac:dyDescent="0.25">
      <c r="O846" s="5"/>
      <c r="Q846" s="5"/>
    </row>
    <row r="847" spans="15:17" ht="15.75" customHeight="1" x14ac:dyDescent="0.25">
      <c r="O847" s="5"/>
      <c r="Q847" s="5"/>
    </row>
    <row r="848" spans="15:17" ht="15.75" customHeight="1" x14ac:dyDescent="0.25">
      <c r="O848" s="5"/>
      <c r="Q848" s="5"/>
    </row>
    <row r="849" spans="15:17" ht="15.75" customHeight="1" x14ac:dyDescent="0.25">
      <c r="O849" s="5"/>
      <c r="Q849" s="5"/>
    </row>
    <row r="850" spans="15:17" ht="15.75" customHeight="1" x14ac:dyDescent="0.25">
      <c r="O850" s="5"/>
      <c r="Q850" s="5"/>
    </row>
    <row r="851" spans="15:17" ht="15.75" customHeight="1" x14ac:dyDescent="0.25">
      <c r="O851" s="5"/>
      <c r="Q851" s="5"/>
    </row>
    <row r="852" spans="15:17" ht="15.75" customHeight="1" x14ac:dyDescent="0.25">
      <c r="O852" s="5"/>
      <c r="Q852" s="5"/>
    </row>
    <row r="853" spans="15:17" ht="15.75" customHeight="1" x14ac:dyDescent="0.25">
      <c r="O853" s="5"/>
      <c r="Q853" s="5"/>
    </row>
    <row r="854" spans="15:17" ht="15.75" customHeight="1" x14ac:dyDescent="0.25">
      <c r="O854" s="5"/>
      <c r="Q854" s="5"/>
    </row>
    <row r="855" spans="15:17" ht="15.75" customHeight="1" x14ac:dyDescent="0.25">
      <c r="O855" s="5"/>
      <c r="Q855" s="5"/>
    </row>
    <row r="856" spans="15:17" ht="15.75" customHeight="1" x14ac:dyDescent="0.25">
      <c r="O856" s="5"/>
      <c r="Q856" s="5"/>
    </row>
    <row r="857" spans="15:17" ht="15.75" customHeight="1" x14ac:dyDescent="0.25">
      <c r="O857" s="5"/>
      <c r="Q857" s="5"/>
    </row>
    <row r="858" spans="15:17" ht="15.75" customHeight="1" x14ac:dyDescent="0.25">
      <c r="O858" s="5"/>
      <c r="Q858" s="5"/>
    </row>
    <row r="859" spans="15:17" ht="15.75" customHeight="1" x14ac:dyDescent="0.25">
      <c r="O859" s="5"/>
      <c r="Q859" s="5"/>
    </row>
    <row r="860" spans="15:17" ht="15.75" customHeight="1" x14ac:dyDescent="0.25">
      <c r="O860" s="5"/>
      <c r="Q860" s="5"/>
    </row>
    <row r="861" spans="15:17" ht="15.75" customHeight="1" x14ac:dyDescent="0.25">
      <c r="O861" s="5"/>
      <c r="Q861" s="5"/>
    </row>
    <row r="862" spans="15:17" ht="15.75" customHeight="1" x14ac:dyDescent="0.25">
      <c r="O862" s="5"/>
      <c r="Q862" s="5"/>
    </row>
    <row r="863" spans="15:17" ht="15.75" customHeight="1" x14ac:dyDescent="0.25">
      <c r="O863" s="5"/>
      <c r="Q863" s="5"/>
    </row>
    <row r="864" spans="15:17" ht="15.75" customHeight="1" x14ac:dyDescent="0.25">
      <c r="O864" s="5"/>
      <c r="Q864" s="5"/>
    </row>
    <row r="865" spans="15:17" ht="15.75" customHeight="1" x14ac:dyDescent="0.25">
      <c r="O865" s="5"/>
      <c r="Q865" s="5"/>
    </row>
    <row r="866" spans="15:17" ht="15.75" customHeight="1" x14ac:dyDescent="0.25">
      <c r="O866" s="5"/>
      <c r="Q866" s="5"/>
    </row>
    <row r="867" spans="15:17" ht="15.75" customHeight="1" x14ac:dyDescent="0.25">
      <c r="O867" s="5"/>
      <c r="Q867" s="5"/>
    </row>
    <row r="868" spans="15:17" ht="15.75" customHeight="1" x14ac:dyDescent="0.25">
      <c r="O868" s="5"/>
      <c r="Q868" s="5"/>
    </row>
    <row r="869" spans="15:17" ht="15.75" customHeight="1" x14ac:dyDescent="0.25">
      <c r="O869" s="5"/>
      <c r="Q869" s="5"/>
    </row>
    <row r="870" spans="15:17" ht="15.75" customHeight="1" x14ac:dyDescent="0.25">
      <c r="O870" s="5"/>
      <c r="Q870" s="5"/>
    </row>
    <row r="871" spans="15:17" ht="15.75" customHeight="1" x14ac:dyDescent="0.25">
      <c r="O871" s="5"/>
      <c r="Q871" s="5"/>
    </row>
    <row r="872" spans="15:17" ht="15.75" customHeight="1" x14ac:dyDescent="0.25">
      <c r="O872" s="5"/>
      <c r="Q872" s="5"/>
    </row>
    <row r="873" spans="15:17" ht="15.75" customHeight="1" x14ac:dyDescent="0.25">
      <c r="O873" s="5"/>
      <c r="Q873" s="5"/>
    </row>
    <row r="874" spans="15:17" ht="15.75" customHeight="1" x14ac:dyDescent="0.25">
      <c r="O874" s="5"/>
      <c r="Q874" s="5"/>
    </row>
    <row r="875" spans="15:17" ht="15.75" customHeight="1" x14ac:dyDescent="0.25">
      <c r="O875" s="5"/>
      <c r="Q875" s="5"/>
    </row>
    <row r="876" spans="15:17" ht="15.75" customHeight="1" x14ac:dyDescent="0.25">
      <c r="O876" s="5"/>
      <c r="Q876" s="5"/>
    </row>
    <row r="877" spans="15:17" ht="15.75" customHeight="1" x14ac:dyDescent="0.25">
      <c r="O877" s="5"/>
      <c r="Q877" s="5"/>
    </row>
    <row r="878" spans="15:17" ht="15.75" customHeight="1" x14ac:dyDescent="0.25">
      <c r="O878" s="5"/>
      <c r="Q878" s="5"/>
    </row>
    <row r="879" spans="15:17" ht="15.75" customHeight="1" x14ac:dyDescent="0.25">
      <c r="O879" s="5"/>
      <c r="Q879" s="5"/>
    </row>
    <row r="880" spans="15:17" ht="15.75" customHeight="1" x14ac:dyDescent="0.25">
      <c r="O880" s="5"/>
      <c r="Q880" s="5"/>
    </row>
    <row r="881" spans="15:17" ht="15.75" customHeight="1" x14ac:dyDescent="0.25">
      <c r="O881" s="5"/>
      <c r="Q881" s="5"/>
    </row>
    <row r="882" spans="15:17" ht="15.75" customHeight="1" x14ac:dyDescent="0.25">
      <c r="O882" s="5"/>
      <c r="Q882" s="5"/>
    </row>
    <row r="883" spans="15:17" ht="15.75" customHeight="1" x14ac:dyDescent="0.25">
      <c r="O883" s="5"/>
      <c r="Q883" s="5"/>
    </row>
    <row r="884" spans="15:17" ht="15.75" customHeight="1" x14ac:dyDescent="0.25">
      <c r="O884" s="5"/>
      <c r="Q884" s="5"/>
    </row>
    <row r="885" spans="15:17" ht="15.75" customHeight="1" x14ac:dyDescent="0.25">
      <c r="O885" s="5"/>
      <c r="Q885" s="5"/>
    </row>
    <row r="886" spans="15:17" ht="15.75" customHeight="1" x14ac:dyDescent="0.25">
      <c r="O886" s="5"/>
      <c r="Q886" s="5"/>
    </row>
    <row r="887" spans="15:17" ht="15.75" customHeight="1" x14ac:dyDescent="0.25">
      <c r="O887" s="5"/>
      <c r="Q887" s="5"/>
    </row>
    <row r="888" spans="15:17" ht="15.75" customHeight="1" x14ac:dyDescent="0.25">
      <c r="O888" s="5"/>
      <c r="Q888" s="5"/>
    </row>
    <row r="889" spans="15:17" ht="15.75" customHeight="1" x14ac:dyDescent="0.25">
      <c r="O889" s="5"/>
      <c r="Q889" s="5"/>
    </row>
    <row r="890" spans="15:17" ht="15.75" customHeight="1" x14ac:dyDescent="0.25">
      <c r="O890" s="5"/>
      <c r="Q890" s="5"/>
    </row>
    <row r="891" spans="15:17" ht="15.75" customHeight="1" x14ac:dyDescent="0.25">
      <c r="O891" s="5"/>
      <c r="Q891" s="5"/>
    </row>
    <row r="892" spans="15:17" ht="15.75" customHeight="1" x14ac:dyDescent="0.25">
      <c r="O892" s="5"/>
      <c r="Q892" s="5"/>
    </row>
    <row r="893" spans="15:17" ht="15.75" customHeight="1" x14ac:dyDescent="0.25">
      <c r="O893" s="5"/>
      <c r="Q893" s="5"/>
    </row>
    <row r="894" spans="15:17" ht="15.75" customHeight="1" x14ac:dyDescent="0.25">
      <c r="O894" s="5"/>
      <c r="Q894" s="5"/>
    </row>
    <row r="895" spans="15:17" ht="15.75" customHeight="1" x14ac:dyDescent="0.25">
      <c r="O895" s="5"/>
      <c r="Q895" s="5"/>
    </row>
    <row r="896" spans="15:17" ht="15.75" customHeight="1" x14ac:dyDescent="0.25">
      <c r="O896" s="5"/>
      <c r="Q896" s="5"/>
    </row>
    <row r="897" spans="15:17" ht="15.75" customHeight="1" x14ac:dyDescent="0.25">
      <c r="O897" s="5"/>
      <c r="Q897" s="5"/>
    </row>
    <row r="898" spans="15:17" ht="15.75" customHeight="1" x14ac:dyDescent="0.25">
      <c r="O898" s="5"/>
      <c r="Q898" s="5"/>
    </row>
    <row r="899" spans="15:17" ht="15.75" customHeight="1" x14ac:dyDescent="0.25">
      <c r="O899" s="5"/>
      <c r="Q899" s="5"/>
    </row>
    <row r="900" spans="15:17" ht="15.75" customHeight="1" x14ac:dyDescent="0.25">
      <c r="O900" s="5"/>
      <c r="Q900" s="5"/>
    </row>
    <row r="901" spans="15:17" ht="15.75" customHeight="1" x14ac:dyDescent="0.25">
      <c r="O901" s="5"/>
      <c r="Q901" s="5"/>
    </row>
    <row r="902" spans="15:17" ht="15.75" customHeight="1" x14ac:dyDescent="0.25">
      <c r="O902" s="5"/>
      <c r="Q902" s="5"/>
    </row>
    <row r="903" spans="15:17" ht="15.75" customHeight="1" x14ac:dyDescent="0.25">
      <c r="O903" s="5"/>
      <c r="Q903" s="5"/>
    </row>
    <row r="904" spans="15:17" ht="15.75" customHeight="1" x14ac:dyDescent="0.25">
      <c r="O904" s="5"/>
      <c r="Q904" s="5"/>
    </row>
    <row r="905" spans="15:17" ht="15.75" customHeight="1" x14ac:dyDescent="0.25">
      <c r="O905" s="5"/>
      <c r="Q905" s="5"/>
    </row>
    <row r="906" spans="15:17" ht="15.75" customHeight="1" x14ac:dyDescent="0.25">
      <c r="O906" s="5"/>
      <c r="Q906" s="5"/>
    </row>
    <row r="907" spans="15:17" ht="15.75" customHeight="1" x14ac:dyDescent="0.25">
      <c r="O907" s="5"/>
      <c r="Q907" s="5"/>
    </row>
    <row r="908" spans="15:17" ht="15.75" customHeight="1" x14ac:dyDescent="0.25">
      <c r="O908" s="5"/>
      <c r="Q908" s="5"/>
    </row>
    <row r="909" spans="15:17" ht="15.75" customHeight="1" x14ac:dyDescent="0.25">
      <c r="O909" s="5"/>
      <c r="Q909" s="5"/>
    </row>
    <row r="910" spans="15:17" ht="15.75" customHeight="1" x14ac:dyDescent="0.25">
      <c r="O910" s="5"/>
      <c r="Q910" s="5"/>
    </row>
    <row r="911" spans="15:17" ht="15.75" customHeight="1" x14ac:dyDescent="0.25">
      <c r="O911" s="5"/>
      <c r="Q911" s="5"/>
    </row>
    <row r="912" spans="15:17" ht="15.75" customHeight="1" x14ac:dyDescent="0.25">
      <c r="O912" s="5"/>
      <c r="Q912" s="5"/>
    </row>
    <row r="913" spans="15:17" ht="15.75" customHeight="1" x14ac:dyDescent="0.25">
      <c r="O913" s="5"/>
      <c r="Q913" s="5"/>
    </row>
    <row r="914" spans="15:17" ht="15.75" customHeight="1" x14ac:dyDescent="0.25">
      <c r="O914" s="5"/>
      <c r="Q914" s="5"/>
    </row>
    <row r="915" spans="15:17" ht="15.75" customHeight="1" x14ac:dyDescent="0.25">
      <c r="O915" s="5"/>
      <c r="Q915" s="5"/>
    </row>
    <row r="916" spans="15:17" ht="15.75" customHeight="1" x14ac:dyDescent="0.25">
      <c r="O916" s="5"/>
      <c r="Q916" s="5"/>
    </row>
    <row r="917" spans="15:17" ht="15.75" customHeight="1" x14ac:dyDescent="0.25">
      <c r="O917" s="5"/>
      <c r="Q917" s="5"/>
    </row>
    <row r="918" spans="15:17" ht="15.75" customHeight="1" x14ac:dyDescent="0.25">
      <c r="O918" s="5"/>
      <c r="Q918" s="5"/>
    </row>
    <row r="919" spans="15:17" ht="15.75" customHeight="1" x14ac:dyDescent="0.25">
      <c r="O919" s="5"/>
      <c r="Q919" s="5"/>
    </row>
    <row r="920" spans="15:17" ht="15.75" customHeight="1" x14ac:dyDescent="0.25">
      <c r="O920" s="5"/>
      <c r="Q920" s="5"/>
    </row>
    <row r="921" spans="15:17" ht="15.75" customHeight="1" x14ac:dyDescent="0.25">
      <c r="O921" s="5"/>
      <c r="Q921" s="5"/>
    </row>
    <row r="922" spans="15:17" ht="15.75" customHeight="1" x14ac:dyDescent="0.25">
      <c r="O922" s="5"/>
      <c r="Q922" s="5"/>
    </row>
    <row r="923" spans="15:17" ht="15.75" customHeight="1" x14ac:dyDescent="0.25">
      <c r="O923" s="5"/>
      <c r="Q923" s="5"/>
    </row>
    <row r="924" spans="15:17" ht="15.75" customHeight="1" x14ac:dyDescent="0.25">
      <c r="O924" s="5"/>
      <c r="Q924" s="5"/>
    </row>
    <row r="925" spans="15:17" ht="15.75" customHeight="1" x14ac:dyDescent="0.25">
      <c r="O925" s="5"/>
      <c r="Q925" s="5"/>
    </row>
    <row r="926" spans="15:17" ht="15.75" customHeight="1" x14ac:dyDescent="0.25">
      <c r="O926" s="5"/>
      <c r="Q926" s="5"/>
    </row>
    <row r="927" spans="15:17" ht="15.75" customHeight="1" x14ac:dyDescent="0.25">
      <c r="O927" s="5"/>
      <c r="Q927" s="5"/>
    </row>
    <row r="928" spans="15:17" ht="15.75" customHeight="1" x14ac:dyDescent="0.25">
      <c r="O928" s="5"/>
      <c r="Q928" s="5"/>
    </row>
    <row r="929" spans="15:17" ht="15.75" customHeight="1" x14ac:dyDescent="0.25">
      <c r="O929" s="5"/>
      <c r="Q929" s="5"/>
    </row>
    <row r="930" spans="15:17" ht="15.75" customHeight="1" x14ac:dyDescent="0.25">
      <c r="O930" s="5"/>
      <c r="Q930" s="5"/>
    </row>
    <row r="931" spans="15:17" ht="15.75" customHeight="1" x14ac:dyDescent="0.25">
      <c r="O931" s="5"/>
      <c r="Q931" s="5"/>
    </row>
    <row r="932" spans="15:17" ht="15.75" customHeight="1" x14ac:dyDescent="0.25">
      <c r="O932" s="5"/>
      <c r="Q932" s="5"/>
    </row>
    <row r="933" spans="15:17" ht="15.75" customHeight="1" x14ac:dyDescent="0.25">
      <c r="O933" s="5"/>
      <c r="Q933" s="5"/>
    </row>
    <row r="934" spans="15:17" ht="15.75" customHeight="1" x14ac:dyDescent="0.25">
      <c r="O934" s="5"/>
      <c r="Q934" s="5"/>
    </row>
    <row r="935" spans="15:17" ht="15.75" customHeight="1" x14ac:dyDescent="0.25">
      <c r="O935" s="5"/>
      <c r="Q935" s="5"/>
    </row>
    <row r="936" spans="15:17" ht="15.75" customHeight="1" x14ac:dyDescent="0.25">
      <c r="O936" s="5"/>
      <c r="Q936" s="5"/>
    </row>
    <row r="937" spans="15:17" ht="15.75" customHeight="1" x14ac:dyDescent="0.25">
      <c r="O937" s="5"/>
      <c r="Q937" s="5"/>
    </row>
    <row r="938" spans="15:17" ht="15.75" customHeight="1" x14ac:dyDescent="0.25">
      <c r="O938" s="5"/>
      <c r="Q938" s="5"/>
    </row>
    <row r="939" spans="15:17" ht="15.75" customHeight="1" x14ac:dyDescent="0.25">
      <c r="O939" s="5"/>
      <c r="Q939" s="5"/>
    </row>
    <row r="940" spans="15:17" ht="15.75" customHeight="1" x14ac:dyDescent="0.25">
      <c r="O940" s="5"/>
      <c r="Q940" s="5"/>
    </row>
    <row r="941" spans="15:17" ht="15.75" customHeight="1" x14ac:dyDescent="0.25">
      <c r="O941" s="5"/>
      <c r="Q941" s="5"/>
    </row>
    <row r="942" spans="15:17" ht="15.75" customHeight="1" x14ac:dyDescent="0.25">
      <c r="O942" s="5"/>
      <c r="Q942" s="5"/>
    </row>
    <row r="943" spans="15:17" ht="15.75" customHeight="1" x14ac:dyDescent="0.25">
      <c r="O943" s="5"/>
      <c r="Q943" s="5"/>
    </row>
    <row r="944" spans="15:17" ht="15.75" customHeight="1" x14ac:dyDescent="0.25">
      <c r="O944" s="5"/>
      <c r="Q944" s="5"/>
    </row>
    <row r="945" spans="15:17" ht="15.75" customHeight="1" x14ac:dyDescent="0.25">
      <c r="O945" s="5"/>
      <c r="Q945" s="5"/>
    </row>
    <row r="946" spans="15:17" ht="15.75" customHeight="1" x14ac:dyDescent="0.25">
      <c r="O946" s="5"/>
      <c r="Q946" s="5"/>
    </row>
    <row r="947" spans="15:17" ht="15.75" customHeight="1" x14ac:dyDescent="0.25">
      <c r="O947" s="5"/>
      <c r="Q947" s="5"/>
    </row>
    <row r="948" spans="15:17" ht="15.75" customHeight="1" x14ac:dyDescent="0.25">
      <c r="O948" s="5"/>
      <c r="Q948" s="5"/>
    </row>
    <row r="949" spans="15:17" ht="15.75" customHeight="1" x14ac:dyDescent="0.25">
      <c r="O949" s="5"/>
      <c r="Q949" s="5"/>
    </row>
    <row r="950" spans="15:17" ht="15.75" customHeight="1" x14ac:dyDescent="0.25">
      <c r="O950" s="5"/>
      <c r="Q950" s="5"/>
    </row>
    <row r="951" spans="15:17" ht="15.75" customHeight="1" x14ac:dyDescent="0.25">
      <c r="O951" s="5"/>
      <c r="Q951" s="5"/>
    </row>
    <row r="952" spans="15:17" ht="15.75" customHeight="1" x14ac:dyDescent="0.25">
      <c r="O952" s="5"/>
      <c r="Q952" s="5"/>
    </row>
    <row r="953" spans="15:17" ht="15.75" customHeight="1" x14ac:dyDescent="0.25">
      <c r="O953" s="5"/>
      <c r="Q953" s="5"/>
    </row>
    <row r="954" spans="15:17" ht="15.75" customHeight="1" x14ac:dyDescent="0.25">
      <c r="O954" s="5"/>
      <c r="Q954" s="5"/>
    </row>
    <row r="955" spans="15:17" ht="15.75" customHeight="1" x14ac:dyDescent="0.25">
      <c r="O955" s="5"/>
      <c r="Q955" s="5"/>
    </row>
    <row r="956" spans="15:17" ht="15.75" customHeight="1" x14ac:dyDescent="0.25">
      <c r="O956" s="5"/>
      <c r="Q956" s="5"/>
    </row>
    <row r="957" spans="15:17" ht="15.75" customHeight="1" x14ac:dyDescent="0.25">
      <c r="O957" s="5"/>
      <c r="Q957" s="5"/>
    </row>
    <row r="958" spans="15:17" ht="15.75" customHeight="1" x14ac:dyDescent="0.25">
      <c r="O958" s="5"/>
      <c r="Q958" s="5"/>
    </row>
    <row r="959" spans="15:17" ht="15.75" customHeight="1" x14ac:dyDescent="0.25">
      <c r="O959" s="5"/>
      <c r="Q959" s="5"/>
    </row>
    <row r="960" spans="15:17" ht="15.75" customHeight="1" x14ac:dyDescent="0.25">
      <c r="O960" s="5"/>
      <c r="Q960" s="5"/>
    </row>
    <row r="961" spans="15:17" ht="15.75" customHeight="1" x14ac:dyDescent="0.25">
      <c r="O961" s="5"/>
      <c r="Q961" s="5"/>
    </row>
    <row r="962" spans="15:17" ht="15.75" customHeight="1" x14ac:dyDescent="0.25">
      <c r="O962" s="5"/>
      <c r="Q962" s="5"/>
    </row>
    <row r="963" spans="15:17" ht="15.75" customHeight="1" x14ac:dyDescent="0.25">
      <c r="O963" s="5"/>
      <c r="Q963" s="5"/>
    </row>
    <row r="964" spans="15:17" ht="15.75" customHeight="1" x14ac:dyDescent="0.25">
      <c r="O964" s="5"/>
      <c r="Q964" s="5"/>
    </row>
    <row r="965" spans="15:17" ht="15.75" customHeight="1" x14ac:dyDescent="0.25">
      <c r="O965" s="5"/>
      <c r="Q965" s="5"/>
    </row>
    <row r="966" spans="15:17" ht="15.75" customHeight="1" x14ac:dyDescent="0.25">
      <c r="O966" s="5"/>
      <c r="Q966" s="5"/>
    </row>
    <row r="967" spans="15:17" ht="15.75" customHeight="1" x14ac:dyDescent="0.25">
      <c r="O967" s="5"/>
      <c r="Q967" s="5"/>
    </row>
    <row r="968" spans="15:17" ht="15.75" customHeight="1" x14ac:dyDescent="0.25">
      <c r="O968" s="5"/>
      <c r="Q968" s="5"/>
    </row>
    <row r="969" spans="15:17" ht="15.75" customHeight="1" x14ac:dyDescent="0.25">
      <c r="O969" s="5"/>
      <c r="Q969" s="5"/>
    </row>
    <row r="970" spans="15:17" ht="15.75" customHeight="1" x14ac:dyDescent="0.25">
      <c r="O970" s="5"/>
      <c r="Q970" s="5"/>
    </row>
    <row r="971" spans="15:17" ht="15.75" customHeight="1" x14ac:dyDescent="0.25">
      <c r="O971" s="5"/>
      <c r="Q971" s="5"/>
    </row>
    <row r="972" spans="15:17" ht="15.75" customHeight="1" x14ac:dyDescent="0.25">
      <c r="O972" s="5"/>
      <c r="Q972" s="5"/>
    </row>
    <row r="973" spans="15:17" ht="15.75" customHeight="1" x14ac:dyDescent="0.25">
      <c r="O973" s="5"/>
      <c r="Q973" s="5"/>
    </row>
    <row r="974" spans="15:17" ht="15.75" customHeight="1" x14ac:dyDescent="0.25">
      <c r="O974" s="5"/>
      <c r="Q974" s="5"/>
    </row>
    <row r="975" spans="15:17" ht="15.75" customHeight="1" x14ac:dyDescent="0.25">
      <c r="O975" s="5"/>
      <c r="Q975" s="5"/>
    </row>
    <row r="976" spans="15:17" ht="15.75" customHeight="1" x14ac:dyDescent="0.25">
      <c r="O976" s="5"/>
      <c r="Q976" s="5"/>
    </row>
    <row r="977" spans="15:17" ht="15.75" customHeight="1" x14ac:dyDescent="0.25">
      <c r="O977" s="5"/>
      <c r="Q977" s="5"/>
    </row>
    <row r="978" spans="15:17" ht="15.75" customHeight="1" x14ac:dyDescent="0.25">
      <c r="O978" s="5"/>
      <c r="Q978" s="5"/>
    </row>
    <row r="979" spans="15:17" ht="15.75" customHeight="1" x14ac:dyDescent="0.25">
      <c r="O979" s="5"/>
      <c r="Q979" s="5"/>
    </row>
    <row r="980" spans="15:17" ht="15.75" customHeight="1" x14ac:dyDescent="0.25">
      <c r="O980" s="5"/>
      <c r="Q980" s="5"/>
    </row>
    <row r="981" spans="15:17" ht="15.75" customHeight="1" x14ac:dyDescent="0.25">
      <c r="O981" s="5"/>
      <c r="Q981" s="5"/>
    </row>
    <row r="982" spans="15:17" ht="15.75" customHeight="1" x14ac:dyDescent="0.25">
      <c r="O982" s="5"/>
      <c r="Q982" s="5"/>
    </row>
    <row r="983" spans="15:17" ht="15.75" customHeight="1" x14ac:dyDescent="0.25">
      <c r="O983" s="5"/>
      <c r="Q983" s="5"/>
    </row>
    <row r="984" spans="15:17" ht="15.75" customHeight="1" x14ac:dyDescent="0.25">
      <c r="O984" s="5"/>
      <c r="Q984" s="5"/>
    </row>
    <row r="985" spans="15:17" ht="15.75" customHeight="1" x14ac:dyDescent="0.25">
      <c r="O985" s="5"/>
      <c r="Q985" s="5"/>
    </row>
    <row r="986" spans="15:17" ht="15.75" customHeight="1" x14ac:dyDescent="0.25">
      <c r="O986" s="5"/>
      <c r="Q986" s="5"/>
    </row>
    <row r="987" spans="15:17" ht="15.75" customHeight="1" x14ac:dyDescent="0.25">
      <c r="O987" s="5"/>
      <c r="Q987" s="5"/>
    </row>
    <row r="988" spans="15:17" ht="15.75" customHeight="1" x14ac:dyDescent="0.25">
      <c r="O988" s="5"/>
      <c r="Q988" s="5"/>
    </row>
    <row r="989" spans="15:17" ht="15.75" customHeight="1" x14ac:dyDescent="0.25">
      <c r="O989" s="5"/>
      <c r="Q989" s="5"/>
    </row>
    <row r="990" spans="15:17" ht="15.75" customHeight="1" x14ac:dyDescent="0.25">
      <c r="O990" s="5"/>
      <c r="Q990" s="5"/>
    </row>
    <row r="991" spans="15:17" ht="15.75" customHeight="1" x14ac:dyDescent="0.25">
      <c r="O991" s="5"/>
      <c r="Q991" s="5"/>
    </row>
    <row r="992" spans="15:17" ht="15.75" customHeight="1" x14ac:dyDescent="0.25">
      <c r="O992" s="5"/>
      <c r="Q992" s="5"/>
    </row>
    <row r="993" spans="15:17" ht="15.75" customHeight="1" x14ac:dyDescent="0.25">
      <c r="O993" s="5"/>
      <c r="Q993" s="5"/>
    </row>
    <row r="994" spans="15:17" ht="15.75" customHeight="1" x14ac:dyDescent="0.25">
      <c r="O994" s="5"/>
      <c r="Q994" s="5"/>
    </row>
    <row r="995" spans="15:17" ht="15.75" customHeight="1" x14ac:dyDescent="0.25">
      <c r="O995" s="5"/>
      <c r="Q995" s="5"/>
    </row>
    <row r="996" spans="15:17" ht="15.75" customHeight="1" x14ac:dyDescent="0.25">
      <c r="O996" s="5"/>
      <c r="Q996" s="5"/>
    </row>
    <row r="997" spans="15:17" ht="15.75" customHeight="1" x14ac:dyDescent="0.25">
      <c r="O997" s="5"/>
      <c r="Q997" s="5"/>
    </row>
    <row r="998" spans="15:17" ht="15.75" customHeight="1" x14ac:dyDescent="0.25">
      <c r="O998" s="5"/>
      <c r="Q998" s="5"/>
    </row>
    <row r="999" spans="15:17" ht="15.75" customHeight="1" x14ac:dyDescent="0.25">
      <c r="O999" s="5"/>
      <c r="Q999" s="5"/>
    </row>
    <row r="1000" spans="15:17" ht="15.75" customHeight="1" x14ac:dyDescent="0.25">
      <c r="O1000" s="5"/>
      <c r="Q1000" s="5"/>
    </row>
    <row r="1001" spans="15:17" ht="15.75" customHeight="1" x14ac:dyDescent="0.25">
      <c r="O1001" s="5"/>
      <c r="Q1001" s="5"/>
    </row>
    <row r="1002" spans="15:17" ht="15.75" customHeight="1" x14ac:dyDescent="0.25">
      <c r="O1002" s="5"/>
      <c r="Q1002" s="5"/>
    </row>
  </sheetData>
  <mergeCells count="99">
    <mergeCell ref="CH3:CH4"/>
    <mergeCell ref="CI3:CI4"/>
    <mergeCell ref="CJ3:CJ4"/>
    <mergeCell ref="R5:R14"/>
    <mergeCell ref="AS5:AS15"/>
    <mergeCell ref="BG5:BG15"/>
    <mergeCell ref="BN5:BN15"/>
    <mergeCell ref="CB3:CB4"/>
    <mergeCell ref="CC3:CC4"/>
    <mergeCell ref="CD3:CD4"/>
    <mergeCell ref="CE3:CE4"/>
    <mergeCell ref="CF3:CF4"/>
    <mergeCell ref="CG3:CG4"/>
    <mergeCell ref="BV3:BV4"/>
    <mergeCell ref="BW3:BW4"/>
    <mergeCell ref="BX3:BX4"/>
    <mergeCell ref="BY3:BY4"/>
    <mergeCell ref="BZ3:BZ4"/>
    <mergeCell ref="CA3:CA4"/>
    <mergeCell ref="BP3:BP4"/>
    <mergeCell ref="BQ3:BQ4"/>
    <mergeCell ref="BR3:BR4"/>
    <mergeCell ref="BS3:BS4"/>
    <mergeCell ref="BT3:BT4"/>
    <mergeCell ref="BU3:BU4"/>
    <mergeCell ref="BJ3:BJ4"/>
    <mergeCell ref="BK3:BK4"/>
    <mergeCell ref="BL3:BL4"/>
    <mergeCell ref="BM3:BM4"/>
    <mergeCell ref="BN3:BN4"/>
    <mergeCell ref="BO3:BO4"/>
    <mergeCell ref="BD3:BD4"/>
    <mergeCell ref="BE3:BE4"/>
    <mergeCell ref="BF3:BF4"/>
    <mergeCell ref="BG3:BG4"/>
    <mergeCell ref="BH3:BH4"/>
    <mergeCell ref="BI3:BI4"/>
    <mergeCell ref="AX3:AX4"/>
    <mergeCell ref="AY3:AY4"/>
    <mergeCell ref="AZ3:AZ4"/>
    <mergeCell ref="BA3:BA4"/>
    <mergeCell ref="BB3:BB4"/>
    <mergeCell ref="BC3:BC4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BG2:BX2"/>
    <mergeCell ref="BY2:BZ2"/>
    <mergeCell ref="CA2:CE2"/>
    <mergeCell ref="C3:C4"/>
    <mergeCell ref="D3:D4"/>
    <mergeCell ref="E3:E4"/>
    <mergeCell ref="F3:F4"/>
    <mergeCell ref="G3:G4"/>
    <mergeCell ref="H3:H4"/>
    <mergeCell ref="I3:I4"/>
    <mergeCell ref="B2:B4"/>
    <mergeCell ref="C2:H2"/>
    <mergeCell ref="I2:Q2"/>
    <mergeCell ref="R2:AE2"/>
    <mergeCell ref="AF2:AR2"/>
    <mergeCell ref="AS2:BF2"/>
    <mergeCell ref="J3:J4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C7C86-9572-46C2-AA7E-7E75A0B9B27C}">
  <dimension ref="A1:CJ998"/>
  <sheetViews>
    <sheetView topLeftCell="BZ1" workbookViewId="0">
      <selection activeCell="AR3" sqref="AR3:AR4"/>
    </sheetView>
  </sheetViews>
  <sheetFormatPr baseColWidth="10" defaultColWidth="11.125" defaultRowHeight="15" customHeight="1" x14ac:dyDescent="0.25"/>
  <cols>
    <col min="1" max="3" width="10.5" customWidth="1"/>
    <col min="4" max="4" width="9.875" customWidth="1"/>
    <col min="5" max="5" width="13" customWidth="1"/>
    <col min="6" max="6" width="20.375" customWidth="1"/>
    <col min="7" max="7" width="26.625" customWidth="1"/>
    <col min="8" max="8" width="24.875" customWidth="1"/>
    <col min="9" max="9" width="19.5" customWidth="1"/>
    <col min="10" max="10" width="26.625" customWidth="1"/>
    <col min="11" max="11" width="30.125" customWidth="1"/>
    <col min="12" max="12" width="13.5" customWidth="1"/>
    <col min="13" max="13" width="17" customWidth="1"/>
    <col min="14" max="14" width="17.125" customWidth="1"/>
    <col min="15" max="15" width="16.875" customWidth="1"/>
    <col min="16" max="16" width="21.875" customWidth="1"/>
    <col min="17" max="17" width="17.125" customWidth="1"/>
    <col min="18" max="31" width="17.375" customWidth="1"/>
    <col min="32" max="32" width="15.125" customWidth="1"/>
    <col min="33" max="44" width="18.5" customWidth="1"/>
    <col min="45" max="45" width="22.5" customWidth="1"/>
    <col min="46" max="46" width="21.625" customWidth="1"/>
    <col min="47" max="47" width="20.5" customWidth="1"/>
    <col min="48" max="48" width="14.625" customWidth="1"/>
    <col min="49" max="49" width="19.625" customWidth="1"/>
    <col min="50" max="50" width="21.375" customWidth="1"/>
    <col min="51" max="51" width="14.125" customWidth="1"/>
    <col min="52" max="52" width="17.625" customWidth="1"/>
    <col min="53" max="53" width="16.875" customWidth="1"/>
    <col min="54" max="54" width="17.5" customWidth="1"/>
    <col min="55" max="55" width="14.125" customWidth="1"/>
    <col min="56" max="56" width="18.125" customWidth="1"/>
    <col min="57" max="57" width="19.5" customWidth="1"/>
    <col min="58" max="58" width="22.125" customWidth="1"/>
    <col min="59" max="59" width="12.875" customWidth="1"/>
    <col min="60" max="60" width="16.125" customWidth="1"/>
    <col min="61" max="61" width="15.875" customWidth="1"/>
    <col min="62" max="62" width="15.125" customWidth="1"/>
    <col min="63" max="63" width="16.125" customWidth="1"/>
    <col min="64" max="64" width="16.5" customWidth="1"/>
    <col min="65" max="66" width="16.125" customWidth="1"/>
    <col min="67" max="74" width="19.625" customWidth="1"/>
    <col min="75" max="75" width="22.5" customWidth="1"/>
    <col min="76" max="76" width="18" customWidth="1"/>
    <col min="77" max="77" width="26.125" customWidth="1"/>
    <col min="78" max="78" width="34" customWidth="1"/>
    <col min="79" max="79" width="18.875" customWidth="1"/>
    <col min="80" max="80" width="29.5" customWidth="1"/>
    <col min="81" max="81" width="28.375" customWidth="1"/>
    <col min="82" max="82" width="20.125" customWidth="1"/>
    <col min="83" max="83" width="19.875" customWidth="1"/>
    <col min="84" max="84" width="21.125" customWidth="1"/>
    <col min="85" max="85" width="22.625" customWidth="1"/>
    <col min="86" max="88" width="10.5" customWidth="1"/>
  </cols>
  <sheetData>
    <row r="1" spans="1:88" ht="39.75" customHeight="1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39"/>
      <c r="S1" s="254" t="s">
        <v>314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274" t="s">
        <v>285</v>
      </c>
      <c r="BP1" s="275"/>
      <c r="BQ1" s="275"/>
      <c r="BR1" s="39"/>
      <c r="BS1" s="39"/>
      <c r="BT1" s="39"/>
      <c r="BU1" s="39"/>
      <c r="BV1" s="39"/>
      <c r="BW1" s="276" t="s">
        <v>286</v>
      </c>
      <c r="BX1" s="277"/>
      <c r="BY1" s="277"/>
      <c r="BZ1" s="39"/>
      <c r="CA1" s="278" t="s">
        <v>313</v>
      </c>
      <c r="CB1" s="279"/>
      <c r="CC1" s="39"/>
      <c r="CD1" s="39"/>
      <c r="CE1" s="39"/>
      <c r="CF1" s="7"/>
      <c r="CG1" s="7"/>
      <c r="CH1" s="7"/>
      <c r="CI1" s="7"/>
      <c r="CJ1" s="7"/>
    </row>
    <row r="2" spans="1:88" ht="39.75" customHeight="1" thickBot="1" x14ac:dyDescent="0.3">
      <c r="B2" s="63"/>
      <c r="C2" s="62" t="s">
        <v>0</v>
      </c>
      <c r="D2" s="47"/>
      <c r="E2" s="47"/>
      <c r="F2" s="47"/>
      <c r="G2" s="47"/>
      <c r="H2" s="46"/>
      <c r="I2" s="62" t="s">
        <v>1</v>
      </c>
      <c r="J2" s="47"/>
      <c r="K2" s="47"/>
      <c r="L2" s="47"/>
      <c r="M2" s="47"/>
      <c r="N2" s="47"/>
      <c r="O2" s="47"/>
      <c r="P2" s="47"/>
      <c r="Q2" s="46"/>
      <c r="R2" s="45" t="s">
        <v>2</v>
      </c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6"/>
      <c r="AF2" s="45" t="s">
        <v>3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6"/>
      <c r="AS2" s="45" t="s">
        <v>4</v>
      </c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6"/>
      <c r="BG2" s="45" t="s">
        <v>5</v>
      </c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6"/>
      <c r="BY2" s="45" t="s">
        <v>6</v>
      </c>
      <c r="BZ2" s="46"/>
      <c r="CA2" s="45" t="s">
        <v>7</v>
      </c>
      <c r="CB2" s="47"/>
      <c r="CC2" s="47"/>
      <c r="CD2" s="47"/>
      <c r="CE2" s="46"/>
      <c r="CF2" s="7"/>
      <c r="CG2" s="7"/>
      <c r="CH2" s="7"/>
      <c r="CI2" s="7"/>
      <c r="CJ2" s="7"/>
    </row>
    <row r="3" spans="1:88" ht="39.75" customHeight="1" x14ac:dyDescent="0.25">
      <c r="B3" s="54"/>
      <c r="C3" s="78" t="s">
        <v>8</v>
      </c>
      <c r="D3" s="80" t="s">
        <v>9</v>
      </c>
      <c r="E3" s="77" t="s">
        <v>10</v>
      </c>
      <c r="F3" s="77" t="s">
        <v>11</v>
      </c>
      <c r="G3" s="77" t="s">
        <v>12</v>
      </c>
      <c r="H3" s="69" t="s">
        <v>13</v>
      </c>
      <c r="I3" s="81" t="s">
        <v>14</v>
      </c>
      <c r="J3" s="75" t="s">
        <v>15</v>
      </c>
      <c r="K3" s="76" t="s">
        <v>16</v>
      </c>
      <c r="L3" s="76" t="s">
        <v>17</v>
      </c>
      <c r="M3" s="77" t="s">
        <v>18</v>
      </c>
      <c r="N3" s="68" t="s">
        <v>19</v>
      </c>
      <c r="O3" s="68" t="s">
        <v>20</v>
      </c>
      <c r="P3" s="68" t="s">
        <v>21</v>
      </c>
      <c r="Q3" s="69" t="s">
        <v>22</v>
      </c>
      <c r="R3" s="66" t="s">
        <v>23</v>
      </c>
      <c r="S3" s="48" t="s">
        <v>24</v>
      </c>
      <c r="T3" s="48" t="s">
        <v>25</v>
      </c>
      <c r="U3" s="48" t="s">
        <v>26</v>
      </c>
      <c r="V3" s="48" t="s">
        <v>27</v>
      </c>
      <c r="W3" s="48" t="s">
        <v>28</v>
      </c>
      <c r="X3" s="48" t="s">
        <v>29</v>
      </c>
      <c r="Y3" s="48" t="s">
        <v>30</v>
      </c>
      <c r="Z3" s="48" t="s">
        <v>31</v>
      </c>
      <c r="AA3" s="48" t="s">
        <v>32</v>
      </c>
      <c r="AB3" s="48" t="s">
        <v>33</v>
      </c>
      <c r="AC3" s="48" t="s">
        <v>34</v>
      </c>
      <c r="AD3" s="48" t="s">
        <v>35</v>
      </c>
      <c r="AE3" s="51" t="s">
        <v>36</v>
      </c>
      <c r="AF3" s="66" t="s">
        <v>37</v>
      </c>
      <c r="AG3" s="68" t="s">
        <v>38</v>
      </c>
      <c r="AH3" s="48" t="s">
        <v>39</v>
      </c>
      <c r="AI3" s="48" t="s">
        <v>40</v>
      </c>
      <c r="AJ3" s="48" t="s">
        <v>41</v>
      </c>
      <c r="AK3" s="48" t="s">
        <v>42</v>
      </c>
      <c r="AL3" s="48" t="s">
        <v>43</v>
      </c>
      <c r="AM3" s="48" t="s">
        <v>44</v>
      </c>
      <c r="AN3" s="48" t="s">
        <v>45</v>
      </c>
      <c r="AO3" s="48" t="s">
        <v>46</v>
      </c>
      <c r="AP3" s="48" t="s">
        <v>47</v>
      </c>
      <c r="AQ3" s="48" t="s">
        <v>48</v>
      </c>
      <c r="AR3" s="51" t="s">
        <v>49</v>
      </c>
      <c r="AS3" s="66" t="s">
        <v>50</v>
      </c>
      <c r="AT3" s="72" t="s">
        <v>51</v>
      </c>
      <c r="AU3" s="72" t="s">
        <v>52</v>
      </c>
      <c r="AV3" s="72" t="s">
        <v>53</v>
      </c>
      <c r="AW3" s="72" t="s">
        <v>54</v>
      </c>
      <c r="AX3" s="72" t="s">
        <v>55</v>
      </c>
      <c r="AY3" s="72" t="s">
        <v>56</v>
      </c>
      <c r="AZ3" s="72" t="s">
        <v>57</v>
      </c>
      <c r="BA3" s="72" t="s">
        <v>58</v>
      </c>
      <c r="BB3" s="72" t="s">
        <v>59</v>
      </c>
      <c r="BC3" s="72" t="s">
        <v>60</v>
      </c>
      <c r="BD3" s="72" t="s">
        <v>61</v>
      </c>
      <c r="BE3" s="72" t="s">
        <v>62</v>
      </c>
      <c r="BF3" s="73" t="s">
        <v>63</v>
      </c>
      <c r="BG3" s="68" t="s">
        <v>312</v>
      </c>
      <c r="BH3" s="50" t="s">
        <v>64</v>
      </c>
      <c r="BI3" s="50" t="s">
        <v>65</v>
      </c>
      <c r="BJ3" s="50" t="s">
        <v>66</v>
      </c>
      <c r="BK3" s="50" t="s">
        <v>67</v>
      </c>
      <c r="BL3" s="50" t="s">
        <v>68</v>
      </c>
      <c r="BM3" s="50" t="s">
        <v>69</v>
      </c>
      <c r="BN3" s="307"/>
      <c r="BO3" s="50" t="s">
        <v>71</v>
      </c>
      <c r="BP3" s="50" t="s">
        <v>72</v>
      </c>
      <c r="BQ3" s="50" t="s">
        <v>73</v>
      </c>
      <c r="BR3" s="50" t="s">
        <v>74</v>
      </c>
      <c r="BS3" s="50" t="s">
        <v>75</v>
      </c>
      <c r="BT3" s="50" t="s">
        <v>76</v>
      </c>
      <c r="BU3" s="50" t="s">
        <v>77</v>
      </c>
      <c r="BV3" s="50" t="s">
        <v>78</v>
      </c>
      <c r="BW3" s="68" t="s">
        <v>79</v>
      </c>
      <c r="BX3" s="69" t="s">
        <v>80</v>
      </c>
      <c r="BY3" s="66" t="s">
        <v>81</v>
      </c>
      <c r="BZ3" s="69" t="s">
        <v>82</v>
      </c>
      <c r="CA3" s="66" t="s">
        <v>83</v>
      </c>
      <c r="CB3" s="68" t="s">
        <v>84</v>
      </c>
      <c r="CC3" s="68" t="s">
        <v>85</v>
      </c>
      <c r="CD3" s="68" t="s">
        <v>86</v>
      </c>
      <c r="CE3" s="69" t="s">
        <v>87</v>
      </c>
      <c r="CF3" s="83" t="s">
        <v>88</v>
      </c>
      <c r="CG3" s="82"/>
      <c r="CH3" s="82"/>
      <c r="CI3" s="82"/>
      <c r="CJ3" s="82"/>
    </row>
    <row r="4" spans="1:88" ht="15.75" customHeight="1" x14ac:dyDescent="0.25">
      <c r="B4" s="54"/>
      <c r="C4" s="79"/>
      <c r="D4" s="49"/>
      <c r="E4" s="49"/>
      <c r="F4" s="49"/>
      <c r="G4" s="49"/>
      <c r="H4" s="52"/>
      <c r="I4" s="67"/>
      <c r="J4" s="49"/>
      <c r="K4" s="49"/>
      <c r="L4" s="49"/>
      <c r="M4" s="49"/>
      <c r="N4" s="49"/>
      <c r="O4" s="49"/>
      <c r="P4" s="49"/>
      <c r="Q4" s="52"/>
      <c r="R4" s="67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52"/>
      <c r="AF4" s="67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2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74"/>
      <c r="BG4" s="49"/>
      <c r="BH4" s="49"/>
      <c r="BI4" s="49"/>
      <c r="BJ4" s="49"/>
      <c r="BK4" s="49"/>
      <c r="BL4" s="49"/>
      <c r="BM4" s="49"/>
      <c r="BN4" s="291"/>
      <c r="BO4" s="49"/>
      <c r="BP4" s="49"/>
      <c r="BQ4" s="49"/>
      <c r="BR4" s="49"/>
      <c r="BS4" s="49"/>
      <c r="BT4" s="49"/>
      <c r="BU4" s="49"/>
      <c r="BV4" s="49"/>
      <c r="BW4" s="49"/>
      <c r="BX4" s="52"/>
      <c r="BY4" s="67"/>
      <c r="BZ4" s="52"/>
      <c r="CA4" s="67"/>
      <c r="CB4" s="49"/>
      <c r="CC4" s="49"/>
      <c r="CD4" s="49"/>
      <c r="CE4" s="52"/>
      <c r="CF4" s="67"/>
      <c r="CG4" s="49"/>
      <c r="CH4" s="49"/>
      <c r="CI4" s="49"/>
      <c r="CJ4" s="49"/>
    </row>
    <row r="5" spans="1:88" ht="15.75" customHeight="1" x14ac:dyDescent="0.25">
      <c r="B5" s="8">
        <f>'Recodage Données'!B5</f>
        <v>1</v>
      </c>
      <c r="C5" s="9">
        <f>'Recodage Données'!C5</f>
        <v>26</v>
      </c>
      <c r="D5" s="7" t="str">
        <f>'Recodage Données'!D5</f>
        <v>F</v>
      </c>
      <c r="E5" s="7" t="str">
        <f>'Recodage Données'!E5</f>
        <v>PM20</v>
      </c>
      <c r="F5" s="7">
        <f>'Recodage Données'!F5</f>
        <v>2023</v>
      </c>
      <c r="G5" s="7" t="str">
        <f>'Recodage Données'!G5</f>
        <v>En psychologie</v>
      </c>
      <c r="H5" s="10" t="str">
        <f>'Recodage Données'!H5</f>
        <v>Non</v>
      </c>
      <c r="I5" s="7" t="str">
        <f>'Recodage Données'!I5</f>
        <v>Oui</v>
      </c>
      <c r="J5" s="7">
        <f>'Recodage Données'!J5</f>
        <v>20</v>
      </c>
      <c r="K5" s="7" t="str">
        <f>'Recodage Données'!K5</f>
        <v>3 (Hôpital psychiatrique, École spécialisée, Association)</v>
      </c>
      <c r="L5" s="7" t="str">
        <f>'Recodage Données'!L5</f>
        <v>Valais</v>
      </c>
      <c r="M5" s="11">
        <f>'Recodage Données'!M5</f>
        <v>80</v>
      </c>
      <c r="N5" s="11">
        <f>'Recodage Données'!N5</f>
        <v>0</v>
      </c>
      <c r="O5" s="12" t="str">
        <f>'Recodage Données'!O5</f>
        <v>Non</v>
      </c>
      <c r="P5" s="11" t="str">
        <f>'Recodage Données'!P5</f>
        <v>Contact privé</v>
      </c>
      <c r="Q5" s="13" t="str">
        <f>'Recodage Données'!Q5</f>
        <v>Non</v>
      </c>
      <c r="R5" s="70">
        <f>'Recodage Données'!R5</f>
        <v>0</v>
      </c>
      <c r="S5" s="289">
        <f>'Recodage Données'!S5</f>
        <v>2</v>
      </c>
      <c r="T5" s="289">
        <f>'Recodage Données'!T5</f>
        <v>3</v>
      </c>
      <c r="U5" s="289">
        <f>'Recodage Données'!U5</f>
        <v>2</v>
      </c>
      <c r="V5" s="289">
        <f>'Recodage Données'!V5</f>
        <v>2</v>
      </c>
      <c r="W5" s="289">
        <f>'Recodage Données'!W5</f>
        <v>3</v>
      </c>
      <c r="X5" s="289">
        <f>'Recodage Données'!X5</f>
        <v>3</v>
      </c>
      <c r="Y5" s="289">
        <f>'Recodage Données'!Y5</f>
        <v>2</v>
      </c>
      <c r="Z5" s="289">
        <f>'Recodage Données'!Z5</f>
        <v>2</v>
      </c>
      <c r="AA5" s="289">
        <f>'Recodage Données'!AA5</f>
        <v>3</v>
      </c>
      <c r="AB5" s="289">
        <f>'Recodage Données'!AB5</f>
        <v>3</v>
      </c>
      <c r="AC5" s="289">
        <f>'Recodage Données'!AC5</f>
        <v>1</v>
      </c>
      <c r="AD5" s="289">
        <f>'Recodage Données'!AD5</f>
        <v>2</v>
      </c>
      <c r="AE5" s="289">
        <f>'Recodage Données'!AE5</f>
        <v>3</v>
      </c>
      <c r="AF5" s="11" t="str">
        <f>'Recodage Données'!AF5</f>
        <v xml:space="preserve">Plutôt oui </v>
      </c>
      <c r="AG5" s="16">
        <f>'Recodage Données'!AG5</f>
        <v>0</v>
      </c>
      <c r="AH5" s="11">
        <f>'Recodage Données'!AH5</f>
        <v>0</v>
      </c>
      <c r="AI5" s="11">
        <f>'Recodage Données'!AI5</f>
        <v>-2</v>
      </c>
      <c r="AJ5" s="11">
        <f>'Recodage Données'!AJ5</f>
        <v>-1</v>
      </c>
      <c r="AK5" s="11">
        <f>'Recodage Données'!AK5</f>
        <v>1</v>
      </c>
      <c r="AL5" s="11">
        <f>'Recodage Données'!AL5</f>
        <v>2</v>
      </c>
      <c r="AM5" s="11">
        <f>'Recodage Données'!AM5</f>
        <v>2</v>
      </c>
      <c r="AN5" s="11">
        <f>'Recodage Données'!AN5</f>
        <v>2</v>
      </c>
      <c r="AO5" s="11">
        <f>'Recodage Données'!AO5</f>
        <v>1</v>
      </c>
      <c r="AP5" s="11">
        <f>'Recodage Données'!AP5</f>
        <v>1</v>
      </c>
      <c r="AQ5" s="11">
        <f>'Recodage Données'!AQ5</f>
        <v>1</v>
      </c>
      <c r="AR5" s="17">
        <f>'Recodage Données'!AR5</f>
        <v>-2</v>
      </c>
      <c r="AS5" s="53">
        <f>'Recodage Données'!AS5</f>
        <v>0</v>
      </c>
      <c r="AT5" s="11">
        <f>'Recodage Données'!AT5</f>
        <v>2</v>
      </c>
      <c r="AU5" s="11">
        <f>'Recodage Données'!AU5</f>
        <v>3</v>
      </c>
      <c r="AV5" s="11">
        <f>'Recodage Données'!AV5</f>
        <v>1</v>
      </c>
      <c r="AW5" s="11">
        <f>'Recodage Données'!AW5</f>
        <v>3</v>
      </c>
      <c r="AX5" s="11">
        <f>'Recodage Données'!AX5</f>
        <v>3</v>
      </c>
      <c r="AY5" s="11">
        <f>'Recodage Données'!AY5</f>
        <v>0</v>
      </c>
      <c r="AZ5" s="11">
        <f>'Recodage Données'!AZ5</f>
        <v>0</v>
      </c>
      <c r="BA5" s="11">
        <f>'Recodage Données'!BA5</f>
        <v>1</v>
      </c>
      <c r="BB5" s="11">
        <f>'Recodage Données'!BB5</f>
        <v>1</v>
      </c>
      <c r="BC5" s="11">
        <f>'Recodage Données'!BC5</f>
        <v>2</v>
      </c>
      <c r="BD5" s="11">
        <f>'Recodage Données'!BD5</f>
        <v>1</v>
      </c>
      <c r="BE5" s="11">
        <f>'Recodage Données'!BE5</f>
        <v>4</v>
      </c>
      <c r="BF5" s="18">
        <f>'Recodage Données'!BF5</f>
        <v>1</v>
      </c>
      <c r="BG5" s="71">
        <f>'Recodage Données'!BG5</f>
        <v>0</v>
      </c>
      <c r="BH5" s="273">
        <f>'Recodage Données'!BH5</f>
        <v>2</v>
      </c>
      <c r="BI5" s="7">
        <f>'Recodage Données'!BI5</f>
        <v>0</v>
      </c>
      <c r="BJ5" s="7">
        <f>'Recodage Données'!BJ5</f>
        <v>1</v>
      </c>
      <c r="BK5" s="7">
        <f>'Recodage Données'!BK5</f>
        <v>2</v>
      </c>
      <c r="BL5" s="7">
        <f>'Recodage Données'!BL5</f>
        <v>2</v>
      </c>
      <c r="BM5" s="7">
        <f>'Recodage Données'!BM5</f>
        <v>3</v>
      </c>
      <c r="BN5" s="7"/>
      <c r="BO5" s="255">
        <f>'Recodage Données'!BO5</f>
        <v>0</v>
      </c>
      <c r="BP5" s="255">
        <f>'Recodage Données'!BP5</f>
        <v>2</v>
      </c>
      <c r="BQ5" s="255">
        <f>'Recodage Données'!BQ5</f>
        <v>2</v>
      </c>
      <c r="BR5" s="255">
        <f>'Recodage Données'!BR5</f>
        <v>2</v>
      </c>
      <c r="BS5" s="255">
        <f>'Recodage Données'!BS5</f>
        <v>2</v>
      </c>
      <c r="BT5" s="255">
        <f>'Recodage Données'!BT5</f>
        <v>2</v>
      </c>
      <c r="BU5" s="255">
        <f>'Recodage Données'!BU5</f>
        <v>2</v>
      </c>
      <c r="BV5" s="255">
        <f>'Recodage Données'!BV5</f>
        <v>2</v>
      </c>
      <c r="BW5" s="256">
        <f>'Recodage Données'!BW5</f>
        <v>2</v>
      </c>
      <c r="BX5" s="17" t="str">
        <f>'Recodage Données'!BX5</f>
        <v xml:space="preserve">Rarement </v>
      </c>
      <c r="BY5" s="253">
        <f>'Recodage Données'!BY5</f>
        <v>1</v>
      </c>
      <c r="BZ5" s="17" t="str">
        <f>'Recodage Données'!BZ5</f>
        <v>Pareil (qu'une autre profession du social)</v>
      </c>
      <c r="CA5" s="253">
        <f>'Recodage Données'!CA5</f>
        <v>2</v>
      </c>
      <c r="CB5" s="11">
        <f>'Recodage Données'!CB5</f>
        <v>2</v>
      </c>
      <c r="CC5" s="253">
        <f>'Recodage Données'!CC5</f>
        <v>2</v>
      </c>
      <c r="CD5" s="253">
        <f>'Recodage Données'!CD5</f>
        <v>2</v>
      </c>
      <c r="CE5" s="253">
        <f>'Recodage Données'!CE5</f>
        <v>-1</v>
      </c>
      <c r="CF5" s="7" t="str">
        <f>'Recodage Données'!CF5</f>
        <v>Non</v>
      </c>
    </row>
    <row r="6" spans="1:88" ht="15.75" customHeight="1" x14ac:dyDescent="0.25">
      <c r="B6" s="8">
        <f>'Recodage Données'!B6</f>
        <v>2</v>
      </c>
      <c r="C6" s="9">
        <f>'Recodage Données'!C6</f>
        <v>26</v>
      </c>
      <c r="D6" s="7" t="str">
        <f>'Recodage Données'!D6</f>
        <v>F</v>
      </c>
      <c r="E6" s="7" t="str">
        <f>'Recodage Données'!E6</f>
        <v>PM20</v>
      </c>
      <c r="F6" s="7">
        <f>'Recodage Données'!F6</f>
        <v>2022</v>
      </c>
      <c r="G6" s="7" t="str">
        <f>'Recodage Données'!G6</f>
        <v>En psychologie</v>
      </c>
      <c r="H6" s="10" t="str">
        <f>'Recodage Données'!H6</f>
        <v>Non</v>
      </c>
      <c r="I6" s="7" t="str">
        <f>'Recodage Données'!I6</f>
        <v>Oui</v>
      </c>
      <c r="J6" s="7">
        <f>'Recodage Données'!J6</f>
        <v>13</v>
      </c>
      <c r="K6" s="7" t="str">
        <f>'Recodage Données'!K6</f>
        <v>1 (Hôpital psychiatrique)</v>
      </c>
      <c r="L6" s="7" t="str">
        <f>'Recodage Données'!L6</f>
        <v>Genève</v>
      </c>
      <c r="M6" s="11">
        <f>'Recodage Données'!M6</f>
        <v>50</v>
      </c>
      <c r="N6" s="11">
        <f>'Recodage Données'!N6</f>
        <v>4</v>
      </c>
      <c r="O6" s="12" t="str">
        <f>'Recodage Données'!O6</f>
        <v>Oui</v>
      </c>
      <c r="P6" s="11" t="str">
        <f>'Recodage Données'!P6</f>
        <v>Stage + contact privé</v>
      </c>
      <c r="Q6" s="19" t="str">
        <f>'Recodage Données'!Q6</f>
        <v>Non</v>
      </c>
      <c r="R6" s="54">
        <f>'Recodage Données'!R6</f>
        <v>0</v>
      </c>
      <c r="S6" s="289">
        <f>'Recodage Données'!S6</f>
        <v>3</v>
      </c>
      <c r="T6" s="289">
        <f>'Recodage Données'!T6</f>
        <v>2</v>
      </c>
      <c r="U6" s="289">
        <f>'Recodage Données'!U6</f>
        <v>3</v>
      </c>
      <c r="V6" s="289">
        <f>'Recodage Données'!V6</f>
        <v>2</v>
      </c>
      <c r="W6" s="289">
        <f>'Recodage Données'!W6</f>
        <v>3</v>
      </c>
      <c r="X6" s="289">
        <f>'Recodage Données'!X6</f>
        <v>2</v>
      </c>
      <c r="Y6" s="289">
        <f>'Recodage Données'!Y6</f>
        <v>3</v>
      </c>
      <c r="Z6" s="289">
        <f>'Recodage Données'!Z6</f>
        <v>2</v>
      </c>
      <c r="AA6" s="289">
        <f>'Recodage Données'!AA6</f>
        <v>3</v>
      </c>
      <c r="AB6" s="289">
        <f>'Recodage Données'!AB6</f>
        <v>4</v>
      </c>
      <c r="AC6" s="289">
        <f>'Recodage Données'!AC6</f>
        <v>4</v>
      </c>
      <c r="AD6" s="289">
        <f>'Recodage Données'!AD6</f>
        <v>1</v>
      </c>
      <c r="AE6" s="289">
        <f>'Recodage Données'!AE6</f>
        <v>4</v>
      </c>
      <c r="AF6" s="11" t="str">
        <f>'Recodage Données'!AF6</f>
        <v>Oui</v>
      </c>
      <c r="AG6" s="16">
        <f>'Recodage Données'!AG6</f>
        <v>0</v>
      </c>
      <c r="AH6" s="11" t="str">
        <f>'Recodage Données'!AH6</f>
        <v/>
      </c>
      <c r="AI6" s="11">
        <f>'Recodage Données'!AI6</f>
        <v>-2</v>
      </c>
      <c r="AJ6" s="11">
        <f>'Recodage Données'!AJ6</f>
        <v>-1</v>
      </c>
      <c r="AK6" s="11">
        <f>'Recodage Données'!AK6</f>
        <v>0</v>
      </c>
      <c r="AL6" s="11">
        <f>'Recodage Données'!AL6</f>
        <v>1</v>
      </c>
      <c r="AM6" s="11">
        <f>'Recodage Données'!AM6</f>
        <v>-1</v>
      </c>
      <c r="AN6" s="11">
        <f>'Recodage Données'!AN6</f>
        <v>-1</v>
      </c>
      <c r="AO6" s="11" t="str">
        <f>'Recodage Données'!AO6</f>
        <v/>
      </c>
      <c r="AP6" s="11">
        <f>'Recodage Données'!AP6</f>
        <v>1</v>
      </c>
      <c r="AQ6" s="11">
        <f>'Recodage Données'!AQ6</f>
        <v>1</v>
      </c>
      <c r="AR6" s="17">
        <f>'Recodage Données'!AR6</f>
        <v>0</v>
      </c>
      <c r="AS6" s="54">
        <f>'Recodage Données'!AS6</f>
        <v>0</v>
      </c>
      <c r="AT6" s="11">
        <f>'Recodage Données'!AT6</f>
        <v>3</v>
      </c>
      <c r="AU6" s="11">
        <f>'Recodage Données'!AU6</f>
        <v>2</v>
      </c>
      <c r="AV6" s="11">
        <f>'Recodage Données'!AV6</f>
        <v>3</v>
      </c>
      <c r="AW6" s="11">
        <f>'Recodage Données'!AW6</f>
        <v>3</v>
      </c>
      <c r="AX6" s="11">
        <f>'Recodage Données'!AX6</f>
        <v>3</v>
      </c>
      <c r="AY6" s="11">
        <f>'Recodage Données'!AY6</f>
        <v>2</v>
      </c>
      <c r="AZ6" s="11">
        <f>'Recodage Données'!AZ6</f>
        <v>0</v>
      </c>
      <c r="BA6" s="11">
        <f>'Recodage Données'!BA6</f>
        <v>2</v>
      </c>
      <c r="BB6" s="11">
        <f>'Recodage Données'!BB6</f>
        <v>3</v>
      </c>
      <c r="BC6" s="11">
        <f>'Recodage Données'!BC6</f>
        <v>0</v>
      </c>
      <c r="BD6" s="11">
        <f>'Recodage Données'!BD6</f>
        <v>2</v>
      </c>
      <c r="BE6" s="11">
        <f>'Recodage Données'!BE6</f>
        <v>3</v>
      </c>
      <c r="BF6" s="18">
        <f>'Recodage Données'!BF6</f>
        <v>3</v>
      </c>
      <c r="BG6" s="54">
        <f>'Recodage Données'!BG6</f>
        <v>0</v>
      </c>
      <c r="BH6" s="7">
        <f>'Recodage Données'!BH6</f>
        <v>1</v>
      </c>
      <c r="BI6" s="7">
        <f>'Recodage Données'!BI6</f>
        <v>1</v>
      </c>
      <c r="BJ6" s="7">
        <f>'Recodage Données'!BJ6</f>
        <v>1</v>
      </c>
      <c r="BK6" s="7" t="str">
        <f>'Recodage Données'!BK6</f>
        <v/>
      </c>
      <c r="BL6" s="7">
        <f>'Recodage Données'!BL6</f>
        <v>1</v>
      </c>
      <c r="BM6" s="7">
        <f>'Recodage Données'!BM6</f>
        <v>1</v>
      </c>
      <c r="BN6" s="7"/>
      <c r="BO6" s="255">
        <f>'Recodage Données'!BO6</f>
        <v>2</v>
      </c>
      <c r="BP6" s="255">
        <f>'Recodage Données'!BP6</f>
        <v>2</v>
      </c>
      <c r="BQ6" s="255">
        <f>'Recodage Données'!BQ6</f>
        <v>2</v>
      </c>
      <c r="BR6" s="255">
        <f>'Recodage Données'!BR6</f>
        <v>2</v>
      </c>
      <c r="BS6" s="255">
        <f>'Recodage Données'!BS6</f>
        <v>2</v>
      </c>
      <c r="BT6" s="255">
        <f>'Recodage Données'!BT6</f>
        <v>2</v>
      </c>
      <c r="BU6" s="255">
        <f>'Recodage Données'!BU6</f>
        <v>2</v>
      </c>
      <c r="BV6" s="255">
        <f>'Recodage Données'!BV6</f>
        <v>2</v>
      </c>
      <c r="BW6" s="256">
        <f>'Recodage Données'!BW6</f>
        <v>1</v>
      </c>
      <c r="BX6" s="17" t="str">
        <f>'Recodage Données'!BX6</f>
        <v>Parfois</v>
      </c>
      <c r="BY6" s="253">
        <f>'Recodage Données'!BY6</f>
        <v>1</v>
      </c>
      <c r="BZ6" s="17" t="str">
        <f>'Recodage Données'!BZ6</f>
        <v>Plutôt oui (interprétation)</v>
      </c>
      <c r="CA6" s="253">
        <f>'Recodage Données'!CA6</f>
        <v>1</v>
      </c>
      <c r="CB6" s="11">
        <f>'Recodage Données'!CB6</f>
        <v>0</v>
      </c>
      <c r="CC6" s="253">
        <f>'Recodage Données'!CC6</f>
        <v>-2</v>
      </c>
      <c r="CD6" s="253">
        <f>'Recodage Données'!CD6</f>
        <v>1</v>
      </c>
      <c r="CE6" s="253">
        <f>'Recodage Données'!CE6</f>
        <v>-2</v>
      </c>
      <c r="CF6" s="7" t="str">
        <f>'Recodage Données'!CF6</f>
        <v xml:space="preserve">Oui </v>
      </c>
    </row>
    <row r="7" spans="1:88" ht="15.75" customHeight="1" x14ac:dyDescent="0.25">
      <c r="B7" s="8">
        <f>'Recodage Données'!B7</f>
        <v>3</v>
      </c>
      <c r="C7" s="9">
        <f>'Recodage Données'!C7</f>
        <v>32</v>
      </c>
      <c r="D7" s="7" t="str">
        <f>'Recodage Données'!D7</f>
        <v>F</v>
      </c>
      <c r="E7" s="7" t="str">
        <f>'Recodage Données'!E7</f>
        <v>PM20</v>
      </c>
      <c r="F7" s="7">
        <f>'Recodage Données'!F7</f>
        <v>2023</v>
      </c>
      <c r="G7" s="7" t="str">
        <f>'Recodage Données'!G7</f>
        <v>En éducation spécialisée</v>
      </c>
      <c r="H7" s="20" t="str">
        <f>'Recodage Données'!H7</f>
        <v>Oui (Éducatrice spécialisée)</v>
      </c>
      <c r="I7" s="7" t="str">
        <f>'Recodage Données'!I7</f>
        <v>Oui</v>
      </c>
      <c r="J7" s="7">
        <f>'Recodage Données'!J7</f>
        <v>4</v>
      </c>
      <c r="K7" s="7" t="str">
        <f>'Recodage Données'!K7</f>
        <v>1 (École spécialisée)</v>
      </c>
      <c r="L7" s="7" t="str">
        <f>'Recodage Données'!L7</f>
        <v>Fribourg</v>
      </c>
      <c r="M7" s="11">
        <f>'Recodage Données'!M7</f>
        <v>80</v>
      </c>
      <c r="N7" s="11">
        <f>'Recodage Données'!N7</f>
        <v>8</v>
      </c>
      <c r="O7" s="12" t="str">
        <f>'Recodage Données'!O7</f>
        <v>Oui</v>
      </c>
      <c r="P7" s="11" t="str">
        <f>'Recodage Données'!P7</f>
        <v>Remplacement</v>
      </c>
      <c r="Q7" s="19" t="str">
        <f>'Recodage Données'!Q7</f>
        <v>Non</v>
      </c>
      <c r="R7" s="54">
        <f>'Recodage Données'!R7</f>
        <v>0</v>
      </c>
      <c r="S7" s="289">
        <f>'Recodage Données'!S7</f>
        <v>1</v>
      </c>
      <c r="T7" s="289">
        <f>'Recodage Données'!T7</f>
        <v>4</v>
      </c>
      <c r="U7" s="289">
        <f>'Recodage Données'!U7</f>
        <v>1</v>
      </c>
      <c r="V7" s="289">
        <f>'Recodage Données'!V7</f>
        <v>3</v>
      </c>
      <c r="W7" s="289">
        <f>'Recodage Données'!W7</f>
        <v>0</v>
      </c>
      <c r="X7" s="289">
        <f>'Recodage Données'!X7</f>
        <v>4</v>
      </c>
      <c r="Y7" s="289">
        <f>'Recodage Données'!Y7</f>
        <v>1</v>
      </c>
      <c r="Z7" s="289">
        <f>'Recodage Données'!Z7</f>
        <v>3</v>
      </c>
      <c r="AA7" s="289">
        <f>'Recodage Données'!AA7</f>
        <v>2</v>
      </c>
      <c r="AB7" s="289">
        <f>'Recodage Données'!AB7</f>
        <v>2</v>
      </c>
      <c r="AC7" s="289">
        <f>'Recodage Données'!AC7</f>
        <v>3</v>
      </c>
      <c r="AD7" s="289">
        <f>'Recodage Données'!AD7</f>
        <v>4</v>
      </c>
      <c r="AE7" s="289">
        <f>'Recodage Données'!AE7</f>
        <v>4</v>
      </c>
      <c r="AF7" s="11" t="str">
        <f>'Recodage Données'!AF7</f>
        <v>Plutôt non</v>
      </c>
      <c r="AG7" s="16">
        <f>'Recodage Données'!AG7</f>
        <v>0</v>
      </c>
      <c r="AH7" s="11">
        <f>'Recodage Données'!AH7</f>
        <v>0</v>
      </c>
      <c r="AI7" s="11">
        <f>'Recodage Données'!AI7</f>
        <v>1</v>
      </c>
      <c r="AJ7" s="11">
        <f>'Recodage Données'!AJ7</f>
        <v>0</v>
      </c>
      <c r="AK7" s="11">
        <f>'Recodage Données'!AK7</f>
        <v>1</v>
      </c>
      <c r="AL7" s="11">
        <f>'Recodage Données'!AL7</f>
        <v>1</v>
      </c>
      <c r="AM7" s="11">
        <f>'Recodage Données'!AM7</f>
        <v>2</v>
      </c>
      <c r="AN7" s="11">
        <f>'Recodage Données'!AN7</f>
        <v>2</v>
      </c>
      <c r="AO7" s="11">
        <f>'Recodage Données'!AO7</f>
        <v>2</v>
      </c>
      <c r="AP7" s="11">
        <f>'Recodage Données'!AP7</f>
        <v>1</v>
      </c>
      <c r="AQ7" s="11">
        <f>'Recodage Données'!AQ7</f>
        <v>0</v>
      </c>
      <c r="AR7" s="17">
        <f>'Recodage Données'!AR7</f>
        <v>0</v>
      </c>
      <c r="AS7" s="54">
        <f>'Recodage Données'!AS7</f>
        <v>0</v>
      </c>
      <c r="AT7" s="11">
        <f>'Recodage Données'!AT7</f>
        <v>0</v>
      </c>
      <c r="AU7" s="11">
        <f>'Recodage Données'!AU7</f>
        <v>3</v>
      </c>
      <c r="AV7" s="11">
        <f>'Recodage Données'!AV7</f>
        <v>4</v>
      </c>
      <c r="AW7" s="11">
        <f>'Recodage Données'!AW7</f>
        <v>4</v>
      </c>
      <c r="AX7" s="11">
        <f>'Recodage Données'!AX7</f>
        <v>4</v>
      </c>
      <c r="AY7" s="11">
        <f>'Recodage Données'!AY7</f>
        <v>0</v>
      </c>
      <c r="AZ7" s="11">
        <f>'Recodage Données'!AZ7</f>
        <v>1</v>
      </c>
      <c r="BA7" s="11">
        <f>'Recodage Données'!BA7</f>
        <v>3</v>
      </c>
      <c r="BB7" s="257">
        <f>'Recodage Données'!BB7</f>
        <v>0</v>
      </c>
      <c r="BC7" s="11">
        <f>'Recodage Données'!BC7</f>
        <v>2</v>
      </c>
      <c r="BD7" s="11">
        <f>'Recodage Données'!BD7</f>
        <v>1</v>
      </c>
      <c r="BE7" s="11">
        <f>'Recodage Données'!BE7</f>
        <v>4</v>
      </c>
      <c r="BF7" s="18">
        <f>'Recodage Données'!BF7</f>
        <v>2</v>
      </c>
      <c r="BG7" s="54">
        <f>'Recodage Données'!BG7</f>
        <v>0</v>
      </c>
      <c r="BH7" s="7">
        <f>'Recodage Données'!BH7</f>
        <v>2</v>
      </c>
      <c r="BI7" s="7">
        <f>'Recodage Données'!BI7</f>
        <v>2</v>
      </c>
      <c r="BJ7" s="7">
        <f>'Recodage Données'!BJ7</f>
        <v>2</v>
      </c>
      <c r="BK7" s="7">
        <f>'Recodage Données'!BK7</f>
        <v>3</v>
      </c>
      <c r="BL7" s="7">
        <f>'Recodage Données'!BL7</f>
        <v>2</v>
      </c>
      <c r="BM7" s="7">
        <f>'Recodage Données'!BM7</f>
        <v>3</v>
      </c>
      <c r="BN7" s="7"/>
      <c r="BO7" s="255">
        <f>'Recodage Données'!BO7</f>
        <v>0</v>
      </c>
      <c r="BP7" s="255">
        <f>'Recodage Données'!BP7</f>
        <v>1</v>
      </c>
      <c r="BQ7" s="255">
        <f>'Recodage Données'!BQ7</f>
        <v>0</v>
      </c>
      <c r="BR7" s="255">
        <f>'Recodage Données'!BR7</f>
        <v>1</v>
      </c>
      <c r="BS7" s="255">
        <f>'Recodage Données'!BS7</f>
        <v>3</v>
      </c>
      <c r="BT7" s="255">
        <f>'Recodage Données'!BT7</f>
        <v>2</v>
      </c>
      <c r="BU7" s="255">
        <f>'Recodage Données'!BU7</f>
        <v>2</v>
      </c>
      <c r="BV7" s="255">
        <f>'Recodage Données'!BV7</f>
        <v>0</v>
      </c>
      <c r="BW7" s="256">
        <f>'Recodage Données'!BW7</f>
        <v>2</v>
      </c>
      <c r="BX7" s="17" t="str">
        <f>'Recodage Données'!BX7</f>
        <v xml:space="preserve">Parfois </v>
      </c>
      <c r="BY7" s="253">
        <f>'Recodage Données'!BY7</f>
        <v>1</v>
      </c>
      <c r="BZ7" s="17" t="str">
        <f>'Recodage Données'!BZ7</f>
        <v>Non</v>
      </c>
      <c r="CA7" s="253">
        <f>'Recodage Données'!CA7</f>
        <v>2</v>
      </c>
      <c r="CB7" s="11">
        <f>'Recodage Données'!CB7</f>
        <v>2</v>
      </c>
      <c r="CC7" s="253">
        <f>'Recodage Données'!CC7</f>
        <v>2</v>
      </c>
      <c r="CD7" s="253">
        <f>'Recodage Données'!CD7</f>
        <v>2</v>
      </c>
      <c r="CE7" s="253">
        <f>'Recodage Données'!CE7</f>
        <v>-2</v>
      </c>
      <c r="CF7" s="7" t="str">
        <f>'Recodage Données'!CF7</f>
        <v>Oui</v>
      </c>
    </row>
    <row r="8" spans="1:88" ht="15.75" customHeight="1" x14ac:dyDescent="0.25">
      <c r="B8" s="8">
        <f>'Recodage Données'!B8</f>
        <v>4</v>
      </c>
      <c r="C8" s="9">
        <f>'Recodage Données'!C8</f>
        <v>30</v>
      </c>
      <c r="D8" s="7" t="str">
        <f>'Recodage Données'!D8</f>
        <v>F</v>
      </c>
      <c r="E8" s="7" t="str">
        <f>'Recodage Données'!E8</f>
        <v>PM20</v>
      </c>
      <c r="F8" s="7">
        <f>'Recodage Données'!F8</f>
        <v>2024</v>
      </c>
      <c r="G8" s="7" t="str">
        <f>'Recodage Données'!G8</f>
        <v>En social</v>
      </c>
      <c r="H8" s="20" t="str">
        <f>'Recodage Données'!H8</f>
        <v>Oui (Éducatrice sociale)</v>
      </c>
      <c r="I8" s="7" t="str">
        <f>'Recodage Données'!I8</f>
        <v>Oui</v>
      </c>
      <c r="J8" s="7">
        <f>'Recodage Données'!J8</f>
        <v>16</v>
      </c>
      <c r="K8" s="7" t="str">
        <f>'Recodage Données'!K8</f>
        <v>2 (SLPP et Handicap)</v>
      </c>
      <c r="L8" s="7" t="str">
        <f>'Recodage Données'!L8</f>
        <v>Neuchâtel</v>
      </c>
      <c r="M8" s="11">
        <f>'Recodage Données'!M8</f>
        <v>80</v>
      </c>
      <c r="N8" s="11">
        <f>'Recodage Données'!N8</f>
        <v>5</v>
      </c>
      <c r="O8" s="12" t="str">
        <f>'Recodage Données'!O8</f>
        <v>Non</v>
      </c>
      <c r="P8" s="11" t="str">
        <f>'Recodage Données'!P8</f>
        <v>Annonce</v>
      </c>
      <c r="Q8" s="13" t="str">
        <f>'Recodage Données'!Q8</f>
        <v>Oui</v>
      </c>
      <c r="R8" s="54">
        <f>'Recodage Données'!R8</f>
        <v>0</v>
      </c>
      <c r="S8" s="289">
        <f>'Recodage Données'!S8</f>
        <v>3</v>
      </c>
      <c r="T8" s="289">
        <f>'Recodage Données'!T8</f>
        <v>2</v>
      </c>
      <c r="U8" s="289">
        <f>'Recodage Données'!U8</f>
        <v>3</v>
      </c>
      <c r="V8" s="289">
        <f>'Recodage Données'!V8</f>
        <v>2</v>
      </c>
      <c r="W8" s="289">
        <f>'Recodage Données'!W8</f>
        <v>3</v>
      </c>
      <c r="X8" s="289">
        <f>'Recodage Données'!X8</f>
        <v>2</v>
      </c>
      <c r="Y8" s="289">
        <f>'Recodage Données'!Y8</f>
        <v>3</v>
      </c>
      <c r="Z8" s="289">
        <f>'Recodage Données'!Z8</f>
        <v>2</v>
      </c>
      <c r="AA8" s="289">
        <f>'Recodage Données'!AA8</f>
        <v>3</v>
      </c>
      <c r="AB8" s="289">
        <f>'Recodage Données'!AB8</f>
        <v>3</v>
      </c>
      <c r="AC8" s="289">
        <f>'Recodage Données'!AC8</f>
        <v>3</v>
      </c>
      <c r="AD8" s="289">
        <f>'Recodage Données'!AD8</f>
        <v>4</v>
      </c>
      <c r="AE8" s="289">
        <f>'Recodage Données'!AE8</f>
        <v>4</v>
      </c>
      <c r="AF8" s="11" t="str">
        <f>'Recodage Données'!AF8</f>
        <v>Oui</v>
      </c>
      <c r="AG8" s="16">
        <f>'Recodage Données'!AG8</f>
        <v>0</v>
      </c>
      <c r="AH8" s="11">
        <f>'Recodage Données'!AH8</f>
        <v>1</v>
      </c>
      <c r="AI8" s="11">
        <f>'Recodage Données'!AI8</f>
        <v>-2</v>
      </c>
      <c r="AJ8" s="11">
        <f>'Recodage Données'!AJ8</f>
        <v>-1</v>
      </c>
      <c r="AK8" s="11">
        <f>'Recodage Données'!AK8</f>
        <v>1</v>
      </c>
      <c r="AL8" s="11">
        <f>'Recodage Données'!AL8</f>
        <v>0</v>
      </c>
      <c r="AM8" s="11">
        <f>'Recodage Données'!AM8</f>
        <v>1</v>
      </c>
      <c r="AN8" s="11">
        <f>'Recodage Données'!AN8</f>
        <v>1</v>
      </c>
      <c r="AO8" s="11">
        <f>'Recodage Données'!AO8</f>
        <v>0</v>
      </c>
      <c r="AP8" s="11">
        <f>'Recodage Données'!AP8</f>
        <v>-1</v>
      </c>
      <c r="AQ8" s="11">
        <f>'Recodage Données'!AQ8</f>
        <v>-1</v>
      </c>
      <c r="AR8" s="17">
        <f>'Recodage Données'!AR8</f>
        <v>-2</v>
      </c>
      <c r="AS8" s="54">
        <f>'Recodage Données'!AS8</f>
        <v>0</v>
      </c>
      <c r="AT8" s="11">
        <f>'Recodage Données'!AT8</f>
        <v>4</v>
      </c>
      <c r="AU8" s="11">
        <f>'Recodage Données'!AU8</f>
        <v>3</v>
      </c>
      <c r="AV8" s="11">
        <f>'Recodage Données'!AV8</f>
        <v>4</v>
      </c>
      <c r="AW8" s="11">
        <f>'Recodage Données'!AW8</f>
        <v>4</v>
      </c>
      <c r="AX8" s="11">
        <f>'Recodage Données'!AX8</f>
        <v>2</v>
      </c>
      <c r="AY8" s="11">
        <f>'Recodage Données'!AY8</f>
        <v>1</v>
      </c>
      <c r="AZ8" s="11">
        <f>'Recodage Données'!AZ8</f>
        <v>2</v>
      </c>
      <c r="BA8" s="11">
        <f>'Recodage Données'!BA8</f>
        <v>3</v>
      </c>
      <c r="BB8" s="11">
        <f>'Recodage Données'!BB8</f>
        <v>4</v>
      </c>
      <c r="BC8" s="11">
        <f>'Recodage Données'!BC8</f>
        <v>4</v>
      </c>
      <c r="BD8" s="11">
        <f>'Recodage Données'!BD8</f>
        <v>4</v>
      </c>
      <c r="BE8" s="11">
        <f>'Recodage Données'!BE8</f>
        <v>4</v>
      </c>
      <c r="BF8" s="18">
        <f>'Recodage Données'!BF8</f>
        <v>4</v>
      </c>
      <c r="BG8" s="54">
        <f>'Recodage Données'!BG8</f>
        <v>0</v>
      </c>
      <c r="BH8" s="7">
        <f>'Recodage Données'!BH8</f>
        <v>2</v>
      </c>
      <c r="BI8" s="7">
        <f>'Recodage Données'!BI8</f>
        <v>0</v>
      </c>
      <c r="BJ8" s="7">
        <f>'Recodage Données'!BJ8</f>
        <v>0</v>
      </c>
      <c r="BK8" s="7">
        <f>'Recodage Données'!BK8</f>
        <v>2</v>
      </c>
      <c r="BL8" s="7">
        <f>'Recodage Données'!BL8</f>
        <v>2</v>
      </c>
      <c r="BM8" s="7">
        <f>'Recodage Données'!BM8</f>
        <v>2</v>
      </c>
      <c r="BN8" s="7"/>
      <c r="BO8" s="255">
        <f>'Recodage Données'!BO8</f>
        <v>0</v>
      </c>
      <c r="BP8" s="255">
        <f>'Recodage Données'!BP8</f>
        <v>1</v>
      </c>
      <c r="BQ8" s="255">
        <f>'Recodage Données'!BQ8</f>
        <v>1</v>
      </c>
      <c r="BR8" s="255">
        <f>'Recodage Données'!BR8</f>
        <v>2</v>
      </c>
      <c r="BS8" s="255">
        <f>'Recodage Données'!BS8</f>
        <v>1</v>
      </c>
      <c r="BT8" s="255">
        <f>'Recodage Données'!BT8</f>
        <v>1</v>
      </c>
      <c r="BU8" s="255">
        <f>'Recodage Données'!BU8</f>
        <v>1</v>
      </c>
      <c r="BV8" s="255">
        <f>'Recodage Données'!BV8</f>
        <v>1</v>
      </c>
      <c r="BW8" s="256">
        <f>'Recodage Données'!BW8</f>
        <v>1</v>
      </c>
      <c r="BX8" s="17" t="str">
        <f>'Recodage Données'!BX8</f>
        <v xml:space="preserve">Souvent </v>
      </c>
      <c r="BY8" s="253">
        <f>'Recodage Données'!BY8</f>
        <v>2</v>
      </c>
      <c r="BZ8" s="17" t="str">
        <f>'Recodage Données'!BZ8</f>
        <v>Oui</v>
      </c>
      <c r="CA8" s="253">
        <f>'Recodage Données'!CA8</f>
        <v>1</v>
      </c>
      <c r="CB8" s="11">
        <f>'Recodage Données'!CB8</f>
        <v>-1</v>
      </c>
      <c r="CC8" s="253">
        <f>'Recodage Données'!CC8</f>
        <v>1</v>
      </c>
      <c r="CD8" s="253">
        <f>'Recodage Données'!CD8</f>
        <v>-2</v>
      </c>
      <c r="CE8" s="253">
        <f>'Recodage Données'!CE8</f>
        <v>2</v>
      </c>
      <c r="CF8" s="7" t="str">
        <f>'Recodage Données'!CF8</f>
        <v>Non</v>
      </c>
    </row>
    <row r="9" spans="1:88" ht="15.75" customHeight="1" x14ac:dyDescent="0.25">
      <c r="B9" s="8">
        <f>'Recodage Données'!B9</f>
        <v>5</v>
      </c>
      <c r="C9" s="9">
        <f>'Recodage Données'!C9</f>
        <v>29</v>
      </c>
      <c r="D9" s="7" t="str">
        <f>'Recodage Données'!D9</f>
        <v>F</v>
      </c>
      <c r="E9" s="7" t="str">
        <f>'Recodage Données'!E9</f>
        <v>PM19</v>
      </c>
      <c r="F9" s="7">
        <f>'Recodage Données'!F9</f>
        <v>2022</v>
      </c>
      <c r="G9" s="7" t="str">
        <f>'Recodage Données'!G9</f>
        <v>En psychologie</v>
      </c>
      <c r="H9" s="20" t="str">
        <f>'Recodage Données'!H9</f>
        <v>Oui (Aide soignante)</v>
      </c>
      <c r="I9" s="7" t="str">
        <f>'Recodage Données'!I9</f>
        <v>Oui</v>
      </c>
      <c r="J9" s="7">
        <f>'Recodage Données'!J9</f>
        <v>19</v>
      </c>
      <c r="K9" s="7" t="str">
        <f>'Recodage Données'!K9</f>
        <v>3 (SLPP et École spécialisée)</v>
      </c>
      <c r="L9" s="7" t="str">
        <f>'Recodage Données'!L9</f>
        <v>Genève</v>
      </c>
      <c r="M9" s="11">
        <f>'Recodage Données'!M9</f>
        <v>80</v>
      </c>
      <c r="N9" s="11">
        <f>'Recodage Données'!N9</f>
        <v>3</v>
      </c>
      <c r="O9" s="12" t="str">
        <f>'Recodage Données'!O9</f>
        <v>Oui</v>
      </c>
      <c r="P9" s="11" t="str">
        <f>'Recodage Données'!P9</f>
        <v>Annonce</v>
      </c>
      <c r="Q9" s="13" t="str">
        <f>'Recodage Données'!Q9</f>
        <v>Oui</v>
      </c>
      <c r="R9" s="54">
        <f>'Recodage Données'!R9</f>
        <v>0</v>
      </c>
      <c r="S9" s="289">
        <f>'Recodage Données'!S9</f>
        <v>1</v>
      </c>
      <c r="T9" s="289">
        <f>'Recodage Données'!T9</f>
        <v>3</v>
      </c>
      <c r="U9" s="289">
        <f>'Recodage Données'!U9</f>
        <v>1</v>
      </c>
      <c r="V9" s="289">
        <f>'Recodage Données'!V9</f>
        <v>3</v>
      </c>
      <c r="W9" s="289">
        <f>'Recodage Données'!W9</f>
        <v>1</v>
      </c>
      <c r="X9" s="289">
        <f>'Recodage Données'!X9</f>
        <v>4</v>
      </c>
      <c r="Y9" s="289">
        <f>'Recodage Données'!Y9</f>
        <v>3</v>
      </c>
      <c r="Z9" s="289">
        <f>'Recodage Données'!Z9</f>
        <v>3</v>
      </c>
      <c r="AA9" s="289">
        <f>'Recodage Données'!AA9</f>
        <v>2</v>
      </c>
      <c r="AB9" s="289">
        <f>'Recodage Données'!AB9</f>
        <v>3</v>
      </c>
      <c r="AC9" s="289">
        <f>'Recodage Données'!AC9</f>
        <v>3</v>
      </c>
      <c r="AD9" s="289">
        <f>'Recodage Données'!AD9</f>
        <v>3</v>
      </c>
      <c r="AE9" s="289">
        <f>'Recodage Données'!AE9</f>
        <v>4</v>
      </c>
      <c r="AF9" s="11" t="str">
        <f>'Recodage Données'!AF9</f>
        <v>Non</v>
      </c>
      <c r="AG9" s="16">
        <f>'Recodage Données'!AG9</f>
        <v>0</v>
      </c>
      <c r="AH9" s="11" t="str">
        <f>'Recodage Données'!AH9</f>
        <v/>
      </c>
      <c r="AI9" s="11" t="str">
        <f>'Recodage Données'!AI9</f>
        <v/>
      </c>
      <c r="AJ9" s="11">
        <f>'Recodage Données'!AJ9</f>
        <v>0</v>
      </c>
      <c r="AK9" s="11">
        <f>'Recodage Données'!AK9</f>
        <v>1</v>
      </c>
      <c r="AL9" s="11">
        <f>'Recodage Données'!AL9</f>
        <v>0</v>
      </c>
      <c r="AM9" s="11">
        <f>'Recodage Données'!AM9</f>
        <v>1</v>
      </c>
      <c r="AN9" s="11">
        <f>'Recodage Données'!AN9</f>
        <v>2</v>
      </c>
      <c r="AO9" s="11">
        <f>'Recodage Données'!AO9</f>
        <v>2</v>
      </c>
      <c r="AP9" s="11">
        <f>'Recodage Données'!AP9</f>
        <v>2</v>
      </c>
      <c r="AQ9" s="11">
        <f>'Recodage Données'!AQ9</f>
        <v>0</v>
      </c>
      <c r="AR9" s="17">
        <f>'Recodage Données'!AR9</f>
        <v>0</v>
      </c>
      <c r="AS9" s="54">
        <f>'Recodage Données'!AS9</f>
        <v>0</v>
      </c>
      <c r="AT9" s="11">
        <f>'Recodage Données'!AT9</f>
        <v>4</v>
      </c>
      <c r="AU9" s="11">
        <f>'Recodage Données'!AU9</f>
        <v>3</v>
      </c>
      <c r="AV9" s="11">
        <f>'Recodage Données'!AV9</f>
        <v>3</v>
      </c>
      <c r="AW9" s="11">
        <f>'Recodage Données'!AW9</f>
        <v>4</v>
      </c>
      <c r="AX9" s="11">
        <f>'Recodage Données'!AX9</f>
        <v>4</v>
      </c>
      <c r="AY9" s="11">
        <f>'Recodage Données'!AY9</f>
        <v>0</v>
      </c>
      <c r="AZ9" s="11">
        <f>'Recodage Données'!AZ9</f>
        <v>2</v>
      </c>
      <c r="BA9" s="11">
        <f>'Recodage Données'!BA9</f>
        <v>2</v>
      </c>
      <c r="BB9" s="11">
        <f>'Recodage Données'!BB9</f>
        <v>0</v>
      </c>
      <c r="BC9" s="11">
        <f>'Recodage Données'!BC9</f>
        <v>4</v>
      </c>
      <c r="BD9" s="11">
        <f>'Recodage Données'!BD9</f>
        <v>3</v>
      </c>
      <c r="BE9" s="11">
        <f>'Recodage Données'!BE9</f>
        <v>4</v>
      </c>
      <c r="BF9" s="18">
        <f>'Recodage Données'!BF9</f>
        <v>2</v>
      </c>
      <c r="BG9" s="54">
        <f>'Recodage Données'!BG9</f>
        <v>0</v>
      </c>
      <c r="BH9" s="7">
        <f>'Recodage Données'!BH9</f>
        <v>2</v>
      </c>
      <c r="BI9" s="7">
        <f>'Recodage Données'!BI9</f>
        <v>1</v>
      </c>
      <c r="BJ9" s="7">
        <f>'Recodage Données'!BJ9</f>
        <v>2</v>
      </c>
      <c r="BK9" s="7">
        <f>'Recodage Données'!BK9</f>
        <v>2</v>
      </c>
      <c r="BL9" s="7">
        <f>'Recodage Données'!BL9</f>
        <v>3</v>
      </c>
      <c r="BM9" s="7">
        <f>'Recodage Données'!BM9</f>
        <v>3</v>
      </c>
      <c r="BN9" s="7"/>
      <c r="BO9" s="255">
        <f>'Recodage Données'!BO9</f>
        <v>1</v>
      </c>
      <c r="BP9" s="255">
        <f>'Recodage Données'!BP9</f>
        <v>2</v>
      </c>
      <c r="BQ9" s="255">
        <f>'Recodage Données'!BQ9</f>
        <v>2</v>
      </c>
      <c r="BR9" s="255">
        <f>'Recodage Données'!BR9</f>
        <v>2</v>
      </c>
      <c r="BS9" s="255">
        <f>'Recodage Données'!BS9</f>
        <v>3</v>
      </c>
      <c r="BT9" s="255">
        <f>'Recodage Données'!BT9</f>
        <v>3</v>
      </c>
      <c r="BU9" s="255">
        <f>'Recodage Données'!BU9</f>
        <v>3</v>
      </c>
      <c r="BV9" s="255">
        <f>'Recodage Données'!BV9</f>
        <v>2</v>
      </c>
      <c r="BW9" s="256">
        <f>'Recodage Données'!BW9</f>
        <v>2</v>
      </c>
      <c r="BX9" s="17" t="str">
        <f>'Recodage Données'!BX9</f>
        <v xml:space="preserve">Parfois </v>
      </c>
      <c r="BY9" s="253">
        <f>'Recodage Données'!BY9</f>
        <v>2</v>
      </c>
      <c r="BZ9" s="17" t="str">
        <f>'Recodage Données'!BZ9</f>
        <v>Non</v>
      </c>
      <c r="CA9" s="253">
        <f>'Recodage Données'!CA9</f>
        <v>2</v>
      </c>
      <c r="CB9" s="11">
        <f>'Recodage Données'!CB9</f>
        <v>0</v>
      </c>
      <c r="CC9" s="253">
        <f>'Recodage Données'!CC9</f>
        <v>2</v>
      </c>
      <c r="CD9" s="253">
        <f>'Recodage Données'!CD9</f>
        <v>2</v>
      </c>
      <c r="CE9" s="253">
        <f>'Recodage Données'!CE9</f>
        <v>-1</v>
      </c>
      <c r="CF9" s="7" t="str">
        <f>'Recodage Données'!CF9</f>
        <v>Oui</v>
      </c>
    </row>
    <row r="10" spans="1:88" ht="15.75" customHeight="1" x14ac:dyDescent="0.25">
      <c r="B10" s="8">
        <f>'Recodage Données'!B11</f>
        <v>7</v>
      </c>
      <c r="C10" s="9">
        <f>'Recodage Données'!C11</f>
        <v>34</v>
      </c>
      <c r="D10" s="7" t="str">
        <f>'Recodage Données'!D11</f>
        <v>F</v>
      </c>
      <c r="E10" s="7" t="str">
        <f>'Recodage Données'!E11</f>
        <v>PM20</v>
      </c>
      <c r="F10" s="7">
        <f>'Recodage Données'!F11</f>
        <v>2023</v>
      </c>
      <c r="G10" s="7" t="str">
        <f>'Recodage Données'!G11</f>
        <v>En psychologie</v>
      </c>
      <c r="H10" s="10" t="str">
        <f>'Recodage Données'!H11</f>
        <v>Non</v>
      </c>
      <c r="I10" s="7" t="str">
        <f>'Recodage Données'!I11</f>
        <v>Oui</v>
      </c>
      <c r="J10" s="7">
        <f>'Recodage Données'!J11</f>
        <v>11</v>
      </c>
      <c r="K10" s="7" t="str">
        <f>'Recodage Données'!K11</f>
        <v>1 (École spécialisée)</v>
      </c>
      <c r="L10" s="7" t="str">
        <f>'Recodage Données'!L11</f>
        <v>Fribourg</v>
      </c>
      <c r="M10" s="11">
        <f>'Recodage Données'!M11</f>
        <v>55</v>
      </c>
      <c r="N10" s="11">
        <f>'Recodage Données'!N11</f>
        <v>12</v>
      </c>
      <c r="O10" s="12" t="str">
        <f>'Recodage Données'!O11</f>
        <v>Oui</v>
      </c>
      <c r="P10" s="11" t="str">
        <f>'Recodage Données'!P11</f>
        <v>Annonce</v>
      </c>
      <c r="Q10" s="19" t="str">
        <f>'Recodage Données'!Q11</f>
        <v>Non</v>
      </c>
      <c r="R10" s="54">
        <f>'Recodage Données'!R11</f>
        <v>0</v>
      </c>
      <c r="S10" s="289">
        <f>'Recodage Données'!S11</f>
        <v>3</v>
      </c>
      <c r="T10" s="289">
        <f>'Recodage Données'!T11</f>
        <v>3</v>
      </c>
      <c r="U10" s="289">
        <f>'Recodage Données'!U11</f>
        <v>2</v>
      </c>
      <c r="V10" s="289">
        <f>'Recodage Données'!V11</f>
        <v>2</v>
      </c>
      <c r="W10" s="289">
        <f>'Recodage Données'!W11</f>
        <v>3</v>
      </c>
      <c r="X10" s="289">
        <f>'Recodage Données'!X11</f>
        <v>3</v>
      </c>
      <c r="Y10" s="289">
        <f>'Recodage Données'!Y11</f>
        <v>4</v>
      </c>
      <c r="Z10" s="289">
        <f>'Recodage Données'!Z11</f>
        <v>3</v>
      </c>
      <c r="AA10" s="289">
        <f>'Recodage Données'!AA11</f>
        <v>3</v>
      </c>
      <c r="AB10" s="289">
        <f>'Recodage Données'!AB11</f>
        <v>2</v>
      </c>
      <c r="AC10" s="289">
        <f>'Recodage Données'!AC11</f>
        <v>4</v>
      </c>
      <c r="AD10" s="289">
        <f>'Recodage Données'!AD11</f>
        <v>3</v>
      </c>
      <c r="AE10" s="289">
        <f>'Recodage Données'!AE11</f>
        <v>4</v>
      </c>
      <c r="AF10" s="11" t="str">
        <f>'Recodage Données'!AF11</f>
        <v xml:space="preserve">Plutôt oui </v>
      </c>
      <c r="AG10" s="16">
        <f>'Recodage Données'!AG11</f>
        <v>0</v>
      </c>
      <c r="AH10" s="11">
        <f>'Recodage Données'!AH11</f>
        <v>0</v>
      </c>
      <c r="AI10" s="11">
        <f>'Recodage Données'!AI11</f>
        <v>-1</v>
      </c>
      <c r="AJ10" s="11">
        <f>'Recodage Données'!AJ11</f>
        <v>-1</v>
      </c>
      <c r="AK10" s="11">
        <f>'Recodage Données'!AK11</f>
        <v>1</v>
      </c>
      <c r="AL10" s="11">
        <f>'Recodage Données'!AL11</f>
        <v>1</v>
      </c>
      <c r="AM10" s="11">
        <f>'Recodage Données'!AM11</f>
        <v>-1</v>
      </c>
      <c r="AN10" s="11">
        <f>'Recodage Données'!AN11</f>
        <v>1</v>
      </c>
      <c r="AO10" s="11">
        <f>'Recodage Données'!AO11</f>
        <v>-1</v>
      </c>
      <c r="AP10" s="11">
        <f>'Recodage Données'!AP11</f>
        <v>0</v>
      </c>
      <c r="AQ10" s="11">
        <f>'Recodage Données'!AQ11</f>
        <v>-1</v>
      </c>
      <c r="AR10" s="17">
        <f>'Recodage Données'!AR11</f>
        <v>-1</v>
      </c>
      <c r="AS10" s="54">
        <f>'Recodage Données'!AS11</f>
        <v>0</v>
      </c>
      <c r="AT10" s="11">
        <f>'Recodage Données'!AT11</f>
        <v>2</v>
      </c>
      <c r="AU10" s="11">
        <f>'Recodage Données'!AU11</f>
        <v>2</v>
      </c>
      <c r="AV10" s="11">
        <f>'Recodage Données'!AV11</f>
        <v>2</v>
      </c>
      <c r="AW10" s="11">
        <f>'Recodage Données'!AW11</f>
        <v>4</v>
      </c>
      <c r="AX10" s="11">
        <f>'Recodage Données'!AX11</f>
        <v>4</v>
      </c>
      <c r="AY10" s="11">
        <f>'Recodage Données'!AY11</f>
        <v>0</v>
      </c>
      <c r="AZ10" s="11">
        <f>'Recodage Données'!AZ11</f>
        <v>2</v>
      </c>
      <c r="BA10" s="11">
        <f>'Recodage Données'!BA11</f>
        <v>2</v>
      </c>
      <c r="BB10" s="11">
        <f>'Recodage Données'!BB11</f>
        <v>3</v>
      </c>
      <c r="BC10" s="11">
        <f>'Recodage Données'!BC11</f>
        <v>0</v>
      </c>
      <c r="BD10" s="11">
        <f>'Recodage Données'!BD11</f>
        <v>4</v>
      </c>
      <c r="BE10" s="11">
        <f>'Recodage Données'!BE11</f>
        <v>2</v>
      </c>
      <c r="BF10" s="18">
        <f>'Recodage Données'!BF11</f>
        <v>0</v>
      </c>
      <c r="BG10" s="54">
        <f>'Recodage Données'!BG11</f>
        <v>0</v>
      </c>
      <c r="BH10" s="7">
        <f>'Recodage Données'!BH11</f>
        <v>1</v>
      </c>
      <c r="BI10" s="7">
        <f>'Recodage Données'!BI11</f>
        <v>1</v>
      </c>
      <c r="BJ10" s="7">
        <f>'Recodage Données'!BJ11</f>
        <v>1</v>
      </c>
      <c r="BK10" s="7">
        <f>'Recodage Données'!BK11</f>
        <v>2</v>
      </c>
      <c r="BL10" s="7">
        <f>'Recodage Données'!BL11</f>
        <v>1</v>
      </c>
      <c r="BM10" s="7">
        <f>'Recodage Données'!BM11</f>
        <v>1</v>
      </c>
      <c r="BN10" s="7"/>
      <c r="BO10" s="255">
        <f>'Recodage Données'!BO11</f>
        <v>1</v>
      </c>
      <c r="BP10" s="255">
        <f>'Recodage Données'!BP11</f>
        <v>2</v>
      </c>
      <c r="BQ10" s="255">
        <f>'Recodage Données'!BQ11</f>
        <v>2</v>
      </c>
      <c r="BR10" s="255">
        <f>'Recodage Données'!BR11</f>
        <v>2</v>
      </c>
      <c r="BS10" s="255">
        <f>'Recodage Données'!BS11</f>
        <v>2</v>
      </c>
      <c r="BT10" s="255">
        <f>'Recodage Données'!BT11</f>
        <v>2</v>
      </c>
      <c r="BU10" s="255">
        <f>'Recodage Données'!BU11</f>
        <v>3</v>
      </c>
      <c r="BV10" s="255">
        <f>'Recodage Données'!BV11</f>
        <v>2</v>
      </c>
      <c r="BW10" s="256">
        <f>'Recodage Données'!BW11</f>
        <v>1</v>
      </c>
      <c r="BX10" s="17" t="str">
        <f>'Recodage Données'!BX11</f>
        <v xml:space="preserve">Souvent </v>
      </c>
      <c r="BY10" s="253">
        <f>'Recodage Données'!BY11</f>
        <v>1</v>
      </c>
      <c r="BZ10" s="17" t="str">
        <f>'Recodage Données'!BZ11</f>
        <v>Non (mais manque de reconnaissance)</v>
      </c>
      <c r="CA10" s="253">
        <f>'Recodage Données'!CA11</f>
        <v>-2</v>
      </c>
      <c r="CB10" s="11">
        <f>'Recodage Données'!CB11</f>
        <v>0</v>
      </c>
      <c r="CC10" s="253">
        <f>'Recodage Données'!CC11</f>
        <v>1</v>
      </c>
      <c r="CD10" s="253">
        <f>'Recodage Données'!CD11</f>
        <v>1</v>
      </c>
      <c r="CE10" s="253">
        <f>'Recodage Données'!CE11</f>
        <v>2</v>
      </c>
      <c r="CF10" s="7" t="str">
        <f>'Recodage Données'!CF11</f>
        <v>Non</v>
      </c>
    </row>
    <row r="11" spans="1:88" ht="15.75" customHeight="1" x14ac:dyDescent="0.25">
      <c r="B11" s="8">
        <f>'Recodage Données'!B12</f>
        <v>8</v>
      </c>
      <c r="C11" s="9">
        <f>'Recodage Données'!C12</f>
        <v>27</v>
      </c>
      <c r="D11" s="7" t="str">
        <f>'Recodage Données'!D12</f>
        <v>F</v>
      </c>
      <c r="E11" s="7" t="str">
        <f>'Recodage Données'!E12</f>
        <v>PM19</v>
      </c>
      <c r="F11" s="7">
        <f>'Recodage Données'!F12</f>
        <v>2023</v>
      </c>
      <c r="G11" s="7" t="str">
        <f>'Recodage Données'!G12</f>
        <v>En sport</v>
      </c>
      <c r="H11" s="10" t="str">
        <f>'Recodage Données'!H12</f>
        <v>Non</v>
      </c>
      <c r="I11" s="7" t="str">
        <f>'Recodage Données'!I12</f>
        <v>Oui</v>
      </c>
      <c r="J11" s="7">
        <f>'Recodage Données'!J12</f>
        <v>12</v>
      </c>
      <c r="K11" s="7" t="str">
        <f>'Recodage Données'!K12</f>
        <v>1 (SLPP)</v>
      </c>
      <c r="L11" s="7" t="str">
        <f>'Recodage Données'!L12</f>
        <v>Vaud</v>
      </c>
      <c r="M11" s="11">
        <f>'Recodage Données'!M12</f>
        <v>65</v>
      </c>
      <c r="N11" s="11">
        <f>'Recodage Données'!N12</f>
        <v>3</v>
      </c>
      <c r="O11" s="12" t="str">
        <f>'Recodage Données'!O12</f>
        <v>Non</v>
      </c>
      <c r="P11" s="11" t="str">
        <f>'Recodage Données'!P12</f>
        <v>Annonce</v>
      </c>
      <c r="Q11" s="19" t="str">
        <f>'Recodage Données'!Q12</f>
        <v>Oui</v>
      </c>
      <c r="R11" s="54">
        <f>'Recodage Données'!R12</f>
        <v>0</v>
      </c>
      <c r="S11" s="289">
        <f>'Recodage Données'!S12</f>
        <v>2</v>
      </c>
      <c r="T11" s="289">
        <f>'Recodage Données'!T12</f>
        <v>3</v>
      </c>
      <c r="U11" s="289">
        <f>'Recodage Données'!U12</f>
        <v>2</v>
      </c>
      <c r="V11" s="289">
        <f>'Recodage Données'!V12</f>
        <v>1</v>
      </c>
      <c r="W11" s="289">
        <f>'Recodage Données'!W12</f>
        <v>3</v>
      </c>
      <c r="X11" s="289">
        <f>'Recodage Données'!X12</f>
        <v>2</v>
      </c>
      <c r="Y11" s="289">
        <f>'Recodage Données'!Y12</f>
        <v>1</v>
      </c>
      <c r="Z11" s="289">
        <f>'Recodage Données'!Z12</f>
        <v>2</v>
      </c>
      <c r="AA11" s="289">
        <f>'Recodage Données'!AA12</f>
        <v>1</v>
      </c>
      <c r="AB11" s="289">
        <f>'Recodage Données'!AB12</f>
        <v>2</v>
      </c>
      <c r="AC11" s="289">
        <f>'Recodage Données'!AC12</f>
        <v>3</v>
      </c>
      <c r="AD11" s="289">
        <f>'Recodage Données'!AD12</f>
        <v>1</v>
      </c>
      <c r="AE11" s="289">
        <f>'Recodage Données'!AE12</f>
        <v>4</v>
      </c>
      <c r="AF11" s="11" t="str">
        <f>'Recodage Données'!AF12</f>
        <v>Oui</v>
      </c>
      <c r="AG11" s="16">
        <f>'Recodage Données'!AG12</f>
        <v>0</v>
      </c>
      <c r="AH11" s="11">
        <f>'Recodage Données'!AH12</f>
        <v>1</v>
      </c>
      <c r="AI11" s="11">
        <f>'Recodage Données'!AI12</f>
        <v>1</v>
      </c>
      <c r="AJ11" s="11">
        <f>'Recodage Données'!AJ12</f>
        <v>1</v>
      </c>
      <c r="AK11" s="11">
        <f>'Recodage Données'!AK12</f>
        <v>-1</v>
      </c>
      <c r="AL11" s="11">
        <f>'Recodage Données'!AL12</f>
        <v>2</v>
      </c>
      <c r="AM11" s="11">
        <f>'Recodage Données'!AM12</f>
        <v>2</v>
      </c>
      <c r="AN11" s="11">
        <f>'Recodage Données'!AN12</f>
        <v>2</v>
      </c>
      <c r="AO11" s="11">
        <f>'Recodage Données'!AO12</f>
        <v>1</v>
      </c>
      <c r="AP11" s="11">
        <f>'Recodage Données'!AP12</f>
        <v>-1</v>
      </c>
      <c r="AQ11" s="11">
        <f>'Recodage Données'!AQ12</f>
        <v>1</v>
      </c>
      <c r="AR11" s="17">
        <f>'Recodage Données'!AR12</f>
        <v>-1</v>
      </c>
      <c r="AS11" s="54">
        <f>'Recodage Données'!AS12</f>
        <v>0</v>
      </c>
      <c r="AT11" s="11">
        <f>'Recodage Données'!AT12</f>
        <v>3</v>
      </c>
      <c r="AU11" s="11">
        <f>'Recodage Données'!AU12</f>
        <v>2</v>
      </c>
      <c r="AV11" s="11">
        <f>'Recodage Données'!AV12</f>
        <v>1</v>
      </c>
      <c r="AW11" s="11">
        <f>'Recodage Données'!AW12</f>
        <v>4</v>
      </c>
      <c r="AX11" s="11">
        <f>'Recodage Données'!AX12</f>
        <v>1</v>
      </c>
      <c r="AY11" s="11">
        <f>'Recodage Données'!AY12</f>
        <v>0</v>
      </c>
      <c r="AZ11" s="11">
        <f>'Recodage Données'!AZ12</f>
        <v>1</v>
      </c>
      <c r="BA11" s="11">
        <f>'Recodage Données'!BA12</f>
        <v>1</v>
      </c>
      <c r="BB11" s="11">
        <f>'Recodage Données'!BB12</f>
        <v>1</v>
      </c>
      <c r="BC11" s="11">
        <f>'Recodage Données'!BC12</f>
        <v>2</v>
      </c>
      <c r="BD11" s="11">
        <f>'Recodage Données'!BD12</f>
        <v>2</v>
      </c>
      <c r="BE11" s="11">
        <f>'Recodage Données'!BE12</f>
        <v>4</v>
      </c>
      <c r="BF11" s="18">
        <f>'Recodage Données'!BF12</f>
        <v>4</v>
      </c>
      <c r="BG11" s="54">
        <f>'Recodage Données'!BG12</f>
        <v>0</v>
      </c>
      <c r="BH11" s="7">
        <f>'Recodage Données'!BH12</f>
        <v>1</v>
      </c>
      <c r="BI11" s="7">
        <f>'Recodage Données'!BI12</f>
        <v>2</v>
      </c>
      <c r="BJ11" s="7">
        <f>'Recodage Données'!BJ12</f>
        <v>3</v>
      </c>
      <c r="BK11" s="7">
        <f>'Recodage Données'!BK12</f>
        <v>3</v>
      </c>
      <c r="BL11" s="7">
        <f>'Recodage Données'!BL12</f>
        <v>3</v>
      </c>
      <c r="BM11" s="7">
        <f>'Recodage Données'!BM12</f>
        <v>3</v>
      </c>
      <c r="BN11" s="7"/>
      <c r="BO11" s="255">
        <f>'Recodage Données'!BO12</f>
        <v>0</v>
      </c>
      <c r="BP11" s="255">
        <f>'Recodage Données'!BP12</f>
        <v>2</v>
      </c>
      <c r="BQ11" s="255">
        <f>'Recodage Données'!BQ12</f>
        <v>1</v>
      </c>
      <c r="BR11" s="255">
        <f>'Recodage Données'!BR12</f>
        <v>2</v>
      </c>
      <c r="BS11" s="255">
        <f>'Recodage Données'!BS12</f>
        <v>2</v>
      </c>
      <c r="BT11" s="255">
        <f>'Recodage Données'!BT12</f>
        <v>1</v>
      </c>
      <c r="BU11" s="255">
        <f>'Recodage Données'!BU12</f>
        <v>1</v>
      </c>
      <c r="BV11" s="255">
        <f>'Recodage Données'!BV12</f>
        <v>2</v>
      </c>
      <c r="BW11" s="256">
        <f>'Recodage Données'!BW12</f>
        <v>1</v>
      </c>
      <c r="BX11" s="17" t="str">
        <f>'Recodage Données'!BX12</f>
        <v xml:space="preserve">Parfois </v>
      </c>
      <c r="BY11" s="253">
        <f>'Recodage Données'!BY12</f>
        <v>1</v>
      </c>
      <c r="BZ11" s="17" t="str">
        <f>'Recodage Données'!BZ12</f>
        <v xml:space="preserve">Oui </v>
      </c>
      <c r="CA11" s="253">
        <f>'Recodage Données'!CA12</f>
        <v>-2</v>
      </c>
      <c r="CB11" s="11">
        <f>'Recodage Données'!CB12</f>
        <v>0</v>
      </c>
      <c r="CC11" s="253">
        <f>'Recodage Données'!CC12</f>
        <v>2</v>
      </c>
      <c r="CD11" s="253">
        <f>'Recodage Données'!CD12</f>
        <v>-2</v>
      </c>
      <c r="CE11" s="253">
        <f>'Recodage Données'!CE12</f>
        <v>2</v>
      </c>
      <c r="CF11" s="7" t="str">
        <f>'Recodage Données'!CF12</f>
        <v xml:space="preserve">Oui </v>
      </c>
      <c r="CG11" s="29"/>
    </row>
    <row r="12" spans="1:88" ht="15.75" customHeight="1" x14ac:dyDescent="0.25">
      <c r="B12" s="8">
        <f>'Recodage Données'!B13</f>
        <v>9</v>
      </c>
      <c r="C12" s="9">
        <f>'Recodage Données'!C13</f>
        <v>29</v>
      </c>
      <c r="D12" s="7" t="str">
        <f>'Recodage Données'!D13</f>
        <v>F</v>
      </c>
      <c r="E12" s="7" t="str">
        <f>'Recodage Données'!E13</f>
        <v>PM20</v>
      </c>
      <c r="F12" s="7">
        <f>'Recodage Données'!F13</f>
        <v>2023</v>
      </c>
      <c r="G12" s="7" t="str">
        <f>'Recodage Données'!G13</f>
        <v>Enseignement</v>
      </c>
      <c r="H12" s="20" t="str">
        <f>'Recodage Données'!H13</f>
        <v>Oui (Enseignante)</v>
      </c>
      <c r="I12" s="7" t="str">
        <f>'Recodage Données'!I13</f>
        <v>Oui</v>
      </c>
      <c r="J12" s="7">
        <f>'Recodage Données'!J13</f>
        <v>6</v>
      </c>
      <c r="K12" s="7" t="str">
        <f>'Recodage Données'!K13</f>
        <v>1 (SLPP)</v>
      </c>
      <c r="L12" s="7" t="str">
        <f>'Recodage Données'!L13</f>
        <v>Fribourg</v>
      </c>
      <c r="M12" s="11">
        <f>'Recodage Données'!M13</f>
        <v>40</v>
      </c>
      <c r="N12" s="11">
        <f>'Recodage Données'!N13</f>
        <v>6</v>
      </c>
      <c r="O12" s="12" t="str">
        <f>'Recodage Données'!O13</f>
        <v>Oui</v>
      </c>
      <c r="P12" s="11" t="str">
        <f>'Recodage Données'!P13</f>
        <v>Remplacement</v>
      </c>
      <c r="Q12" s="19" t="str">
        <f>'Recodage Données'!Q13</f>
        <v>Non</v>
      </c>
      <c r="R12" s="54">
        <f>'Recodage Données'!R13</f>
        <v>0</v>
      </c>
      <c r="S12" s="289">
        <f>'Recodage Données'!S13</f>
        <v>3</v>
      </c>
      <c r="T12" s="289">
        <f>'Recodage Données'!T13</f>
        <v>3</v>
      </c>
      <c r="U12" s="289">
        <f>'Recodage Données'!U13</f>
        <v>3</v>
      </c>
      <c r="V12" s="289">
        <f>'Recodage Données'!V13</f>
        <v>2</v>
      </c>
      <c r="W12" s="289">
        <f>'Recodage Données'!W13</f>
        <v>3</v>
      </c>
      <c r="X12" s="289">
        <f>'Recodage Données'!X13</f>
        <v>2</v>
      </c>
      <c r="Y12" s="289">
        <f>'Recodage Données'!Y13</f>
        <v>3</v>
      </c>
      <c r="Z12" s="289">
        <f>'Recodage Données'!Z13</f>
        <v>2</v>
      </c>
      <c r="AA12" s="289">
        <f>'Recodage Données'!AA13</f>
        <v>3</v>
      </c>
      <c r="AB12" s="289">
        <f>'Recodage Données'!AB13</f>
        <v>2</v>
      </c>
      <c r="AC12" s="289">
        <f>'Recodage Données'!AC13</f>
        <v>3</v>
      </c>
      <c r="AD12" s="289">
        <f>'Recodage Données'!AD13</f>
        <v>3</v>
      </c>
      <c r="AE12" s="289">
        <f>'Recodage Données'!AE13</f>
        <v>3</v>
      </c>
      <c r="AF12" s="11" t="str">
        <f>'Recodage Données'!AF13</f>
        <v>Oui</v>
      </c>
      <c r="AG12" s="30">
        <f>'Recodage Données'!AG13</f>
        <v>0</v>
      </c>
      <c r="AH12" s="11">
        <f>'Recodage Données'!AH13</f>
        <v>1</v>
      </c>
      <c r="AI12" s="11">
        <f>'Recodage Données'!AI13</f>
        <v>-1</v>
      </c>
      <c r="AJ12" s="11">
        <f>'Recodage Données'!AJ13</f>
        <v>-1</v>
      </c>
      <c r="AK12" s="11">
        <f>'Recodage Données'!AK13</f>
        <v>0</v>
      </c>
      <c r="AL12" s="11">
        <f>'Recodage Données'!AL13</f>
        <v>0</v>
      </c>
      <c r="AM12" s="11">
        <f>'Recodage Données'!AM13</f>
        <v>-1</v>
      </c>
      <c r="AN12" s="11">
        <f>'Recodage Données'!AN13</f>
        <v>-1</v>
      </c>
      <c r="AO12" s="11">
        <f>'Recodage Données'!AO13</f>
        <v>-1</v>
      </c>
      <c r="AP12" s="11">
        <f>'Recodage Données'!AP13</f>
        <v>-1</v>
      </c>
      <c r="AQ12" s="11">
        <f>'Recodage Données'!AQ13</f>
        <v>0</v>
      </c>
      <c r="AR12" s="17">
        <f>'Recodage Données'!AR13</f>
        <v>0</v>
      </c>
      <c r="AS12" s="54">
        <f>'Recodage Données'!AS13</f>
        <v>0</v>
      </c>
      <c r="AT12" s="11">
        <f>'Recodage Données'!AT13</f>
        <v>1</v>
      </c>
      <c r="AU12" s="11">
        <f>'Recodage Données'!AU13</f>
        <v>1</v>
      </c>
      <c r="AV12" s="11">
        <f>'Recodage Données'!AV13</f>
        <v>1</v>
      </c>
      <c r="AW12" s="11">
        <f>'Recodage Données'!AW13</f>
        <v>2</v>
      </c>
      <c r="AX12" s="11">
        <f>'Recodage Données'!AX13</f>
        <v>2</v>
      </c>
      <c r="AY12" s="11">
        <f>'Recodage Données'!AY13</f>
        <v>0</v>
      </c>
      <c r="AZ12" s="11">
        <f>'Recodage Données'!AZ13</f>
        <v>2</v>
      </c>
      <c r="BA12" s="11">
        <f>'Recodage Données'!BA13</f>
        <v>3</v>
      </c>
      <c r="BB12" s="11">
        <f>'Recodage Données'!BB13</f>
        <v>2</v>
      </c>
      <c r="BC12" s="11">
        <f>'Recodage Données'!BC13</f>
        <v>2</v>
      </c>
      <c r="BD12" s="11">
        <f>'Recodage Données'!BD13</f>
        <v>1</v>
      </c>
      <c r="BE12" s="11">
        <f>'Recodage Données'!BE13</f>
        <v>2</v>
      </c>
      <c r="BF12" s="18">
        <f>'Recodage Données'!BF13</f>
        <v>2</v>
      </c>
      <c r="BG12" s="54">
        <f>'Recodage Données'!BG13</f>
        <v>0</v>
      </c>
      <c r="BH12" s="7">
        <f>'Recodage Données'!BH13</f>
        <v>1</v>
      </c>
      <c r="BI12" s="7">
        <f>'Recodage Données'!BI13</f>
        <v>1</v>
      </c>
      <c r="BJ12" s="7">
        <f>'Recodage Données'!BJ13</f>
        <v>2</v>
      </c>
      <c r="BK12" s="7">
        <f>'Recodage Données'!BK13</f>
        <v>2</v>
      </c>
      <c r="BL12" s="7">
        <f>'Recodage Données'!BL13</f>
        <v>1</v>
      </c>
      <c r="BM12" s="7">
        <f>'Recodage Données'!BM13</f>
        <v>2</v>
      </c>
      <c r="BN12" s="7"/>
      <c r="BO12" s="255">
        <f>'Recodage Données'!BO13</f>
        <v>1</v>
      </c>
      <c r="BP12" s="255">
        <f>'Recodage Données'!BP13</f>
        <v>2</v>
      </c>
      <c r="BQ12" s="255">
        <f>'Recodage Données'!BQ13</f>
        <v>2</v>
      </c>
      <c r="BR12" s="255">
        <f>'Recodage Données'!BR13</f>
        <v>1</v>
      </c>
      <c r="BS12" s="255">
        <f>'Recodage Données'!BS13</f>
        <v>1</v>
      </c>
      <c r="BT12" s="255">
        <f>'Recodage Données'!BT13</f>
        <v>1</v>
      </c>
      <c r="BU12" s="255">
        <f>'Recodage Données'!BU13</f>
        <v>2</v>
      </c>
      <c r="BV12" s="255">
        <f>'Recodage Données'!BV13</f>
        <v>1</v>
      </c>
      <c r="BW12" s="256">
        <f>'Recodage Données'!BW13</f>
        <v>1</v>
      </c>
      <c r="BX12" s="17" t="str">
        <f>'Recodage Données'!BX13</f>
        <v xml:space="preserve">Parfois </v>
      </c>
      <c r="BY12" s="253">
        <f>'Recodage Données'!BY13</f>
        <v>1</v>
      </c>
      <c r="BZ12" s="17" t="str">
        <f>'Recodage Données'!BZ13</f>
        <v>Non</v>
      </c>
      <c r="CA12" s="253">
        <f>'Recodage Données'!CA13</f>
        <v>-2</v>
      </c>
      <c r="CB12" s="11">
        <f>'Recodage Données'!CB13</f>
        <v>0</v>
      </c>
      <c r="CC12" s="253">
        <f>'Recodage Données'!CC13</f>
        <v>-2</v>
      </c>
      <c r="CD12" s="253">
        <f>'Recodage Données'!CD13</f>
        <v>1</v>
      </c>
      <c r="CE12" s="253">
        <f>'Recodage Données'!CE13</f>
        <v>-2</v>
      </c>
      <c r="CF12" s="7" t="str">
        <f>'Recodage Données'!CF13</f>
        <v>Non</v>
      </c>
      <c r="CG12" s="29"/>
    </row>
    <row r="13" spans="1:88" ht="15.75" customHeight="1" x14ac:dyDescent="0.25">
      <c r="B13" s="8">
        <f>'Recodage Données'!B14</f>
        <v>10</v>
      </c>
      <c r="C13" s="9">
        <f>'Recodage Données'!C14</f>
        <v>31</v>
      </c>
      <c r="D13" s="7" t="str">
        <f>'Recodage Données'!D14</f>
        <v>F</v>
      </c>
      <c r="E13" s="7" t="str">
        <f>'Recodage Données'!E14</f>
        <v>PM20</v>
      </c>
      <c r="F13" s="7">
        <f>'Recodage Données'!F14</f>
        <v>2022</v>
      </c>
      <c r="G13" s="7" t="str">
        <f>'Recodage Données'!G14</f>
        <v>Enseignement</v>
      </c>
      <c r="H13" s="20" t="str">
        <f>'Recodage Données'!H14</f>
        <v>Oui (Enseignante)</v>
      </c>
      <c r="I13" s="7" t="str">
        <f>'Recodage Données'!I14</f>
        <v>Oui</v>
      </c>
      <c r="J13" s="7">
        <f>'Recodage Données'!J14</f>
        <v>22</v>
      </c>
      <c r="K13" s="7" t="str">
        <f>'Recodage Données'!K14</f>
        <v>1 (Handicap)</v>
      </c>
      <c r="L13" s="7" t="str">
        <f>'Recodage Données'!L14</f>
        <v>Fribourg</v>
      </c>
      <c r="M13" s="11">
        <f>'Recodage Données'!M14</f>
        <v>70</v>
      </c>
      <c r="N13" s="11">
        <f>'Recodage Données'!N14</f>
        <v>0</v>
      </c>
      <c r="O13" s="12" t="str">
        <f>'Recodage Données'!O14</f>
        <v>Non</v>
      </c>
      <c r="P13" s="11" t="str">
        <f>'Recodage Données'!P14</f>
        <v>Stage + Annonce</v>
      </c>
      <c r="Q13" s="19" t="str">
        <f>'Recodage Données'!Q14</f>
        <v>Oui</v>
      </c>
      <c r="R13" s="54">
        <f>'Recodage Données'!R14</f>
        <v>0</v>
      </c>
      <c r="S13" s="289">
        <f>'Recodage Données'!S14</f>
        <v>2</v>
      </c>
      <c r="T13" s="289">
        <f>'Recodage Données'!T14</f>
        <v>2</v>
      </c>
      <c r="U13" s="289">
        <f>'Recodage Données'!U14</f>
        <v>3</v>
      </c>
      <c r="V13" s="289">
        <f>'Recodage Données'!V14</f>
        <v>2</v>
      </c>
      <c r="W13" s="289">
        <f>'Recodage Données'!W14</f>
        <v>2</v>
      </c>
      <c r="X13" s="289">
        <f>'Recodage Données'!X14</f>
        <v>1</v>
      </c>
      <c r="Y13" s="289">
        <f>'Recodage Données'!Y14</f>
        <v>3</v>
      </c>
      <c r="Z13" s="289">
        <f>'Recodage Données'!Z14</f>
        <v>1</v>
      </c>
      <c r="AA13" s="289">
        <f>'Recodage Données'!AA14</f>
        <v>3</v>
      </c>
      <c r="AB13" s="289">
        <f>'Recodage Données'!AB14</f>
        <v>2</v>
      </c>
      <c r="AC13" s="289">
        <f>'Recodage Données'!AC14</f>
        <v>3</v>
      </c>
      <c r="AD13" s="289">
        <f>'Recodage Données'!AD14</f>
        <v>1</v>
      </c>
      <c r="AE13" s="289">
        <f>'Recodage Données'!AE14</f>
        <v>4</v>
      </c>
      <c r="AF13" s="11" t="str">
        <f>'Recodage Données'!AF14</f>
        <v xml:space="preserve">Plutôt oui </v>
      </c>
      <c r="AG13" s="30">
        <f>'Recodage Données'!AG14</f>
        <v>0</v>
      </c>
      <c r="AH13" s="11">
        <f>'Recodage Données'!AH14</f>
        <v>0</v>
      </c>
      <c r="AI13" s="11">
        <f>'Recodage Données'!AI14</f>
        <v>-1</v>
      </c>
      <c r="AJ13" s="11">
        <f>'Recodage Données'!AJ14</f>
        <v>-2</v>
      </c>
      <c r="AK13" s="11">
        <f>'Recodage Données'!AK14</f>
        <v>0</v>
      </c>
      <c r="AL13" s="11">
        <f>'Recodage Données'!AL14</f>
        <v>0</v>
      </c>
      <c r="AM13" s="11">
        <f>'Recodage Données'!AM14</f>
        <v>0</v>
      </c>
      <c r="AN13" s="11">
        <f>'Recodage Données'!AN14</f>
        <v>0</v>
      </c>
      <c r="AO13" s="11">
        <f>'Recodage Données'!AO14</f>
        <v>0</v>
      </c>
      <c r="AP13" s="11">
        <f>'Recodage Données'!AP14</f>
        <v>-1</v>
      </c>
      <c r="AQ13" s="11">
        <f>'Recodage Données'!AQ14</f>
        <v>-1</v>
      </c>
      <c r="AR13" s="17">
        <f>'Recodage Données'!AR14</f>
        <v>-1</v>
      </c>
      <c r="AS13" s="54">
        <f>'Recodage Données'!AS14</f>
        <v>0</v>
      </c>
      <c r="AT13" s="11">
        <f>'Recodage Données'!AT14</f>
        <v>3</v>
      </c>
      <c r="AU13" s="11">
        <f>'Recodage Données'!AU14</f>
        <v>2</v>
      </c>
      <c r="AV13" s="11">
        <f>'Recodage Données'!AV14</f>
        <v>2</v>
      </c>
      <c r="AW13" s="11">
        <f>'Recodage Données'!AW14</f>
        <v>3</v>
      </c>
      <c r="AX13" s="11">
        <f>'Recodage Données'!AX14</f>
        <v>1</v>
      </c>
      <c r="AY13" s="11">
        <f>'Recodage Données'!AY14</f>
        <v>0</v>
      </c>
      <c r="AZ13" s="11">
        <f>'Recodage Données'!AZ14</f>
        <v>2</v>
      </c>
      <c r="BA13" s="11">
        <f>'Recodage Données'!BA14</f>
        <v>0</v>
      </c>
      <c r="BB13" s="11">
        <f>'Recodage Données'!BB14</f>
        <v>3</v>
      </c>
      <c r="BC13" s="11">
        <f>'Recodage Données'!BC14</f>
        <v>0</v>
      </c>
      <c r="BD13" s="11">
        <f>'Recodage Données'!BD14</f>
        <v>0</v>
      </c>
      <c r="BE13" s="11">
        <f>'Recodage Données'!BE14</f>
        <v>0</v>
      </c>
      <c r="BF13" s="18">
        <f>'Recodage Données'!BF14</f>
        <v>3</v>
      </c>
      <c r="BG13" s="54">
        <f>'Recodage Données'!BG14</f>
        <v>0</v>
      </c>
      <c r="BH13" s="7">
        <f>'Recodage Données'!BH14</f>
        <v>1</v>
      </c>
      <c r="BI13" s="7">
        <f>'Recodage Données'!BI14</f>
        <v>1</v>
      </c>
      <c r="BJ13" s="7">
        <f>'Recodage Données'!BJ14</f>
        <v>1</v>
      </c>
      <c r="BK13" s="7">
        <f>'Recodage Données'!BK14</f>
        <v>2</v>
      </c>
      <c r="BL13" s="7">
        <f>'Recodage Données'!BL14</f>
        <v>2</v>
      </c>
      <c r="BM13" s="7">
        <f>'Recodage Données'!BM14</f>
        <v>1</v>
      </c>
      <c r="BN13" s="7"/>
      <c r="BO13" s="255">
        <f>'Recodage Données'!BO14</f>
        <v>1</v>
      </c>
      <c r="BP13" s="255">
        <f>'Recodage Données'!BP14</f>
        <v>2</v>
      </c>
      <c r="BQ13" s="255">
        <f>'Recodage Données'!BQ14</f>
        <v>2</v>
      </c>
      <c r="BR13" s="255">
        <f>'Recodage Données'!BR14</f>
        <v>2</v>
      </c>
      <c r="BS13" s="255">
        <f>'Recodage Données'!BS14</f>
        <v>1</v>
      </c>
      <c r="BT13" s="255">
        <f>'Recodage Données'!BT14</f>
        <v>2</v>
      </c>
      <c r="BU13" s="255">
        <f>'Recodage Données'!BU14</f>
        <v>2</v>
      </c>
      <c r="BV13" s="255">
        <f>'Recodage Données'!BV14</f>
        <v>1</v>
      </c>
      <c r="BW13" s="256">
        <f>'Recodage Données'!BW14</f>
        <v>2</v>
      </c>
      <c r="BX13" s="18" t="str">
        <f>'Recodage Données'!BX14</f>
        <v xml:space="preserve">Parfois </v>
      </c>
      <c r="BY13" s="253">
        <f>'Recodage Données'!BY14</f>
        <v>1</v>
      </c>
      <c r="BZ13" s="17" t="str">
        <f>'Recodage Données'!BZ14</f>
        <v>Plutôt oui (interprétation)</v>
      </c>
      <c r="CA13" s="253">
        <f>'Recodage Données'!CA14</f>
        <v>1</v>
      </c>
      <c r="CB13" s="11">
        <f>'Recodage Données'!CB14</f>
        <v>-1</v>
      </c>
      <c r="CC13" s="253">
        <f>'Recodage Données'!CC14</f>
        <v>1</v>
      </c>
      <c r="CD13" s="253">
        <f>'Recodage Données'!CD14</f>
        <v>1</v>
      </c>
      <c r="CE13" s="253">
        <f>'Recodage Données'!CE14</f>
        <v>-1</v>
      </c>
      <c r="CF13" s="7" t="str">
        <f>'Recodage Données'!CF14</f>
        <v>Non</v>
      </c>
    </row>
    <row r="14" spans="1:88" ht="15.75" customHeight="1" x14ac:dyDescent="0.25">
      <c r="A14" s="7"/>
      <c r="B14" s="8">
        <f>'Recodage Données'!B15</f>
        <v>11</v>
      </c>
      <c r="C14" s="9">
        <f>'Recodage Données'!C15</f>
        <v>25</v>
      </c>
      <c r="D14" s="7" t="str">
        <f>'Recodage Données'!D15</f>
        <v>F</v>
      </c>
      <c r="E14" s="7" t="str">
        <f>'Recodage Données'!E15</f>
        <v>PM20</v>
      </c>
      <c r="F14" s="7">
        <f>'Recodage Données'!F15</f>
        <v>2022</v>
      </c>
      <c r="G14" s="7" t="str">
        <f>'Recodage Données'!G15</f>
        <v>En psychologie</v>
      </c>
      <c r="H14" s="10" t="str">
        <f>'Recodage Données'!H15</f>
        <v>Non</v>
      </c>
      <c r="I14" s="7" t="str">
        <f>'Recodage Données'!I15</f>
        <v>Oui</v>
      </c>
      <c r="J14" s="7">
        <f>'Recodage Données'!J15</f>
        <v>17</v>
      </c>
      <c r="K14" s="7" t="str">
        <f>'Recodage Données'!K15</f>
        <v>1 (École spécialisée)</v>
      </c>
      <c r="L14" s="7" t="str">
        <f>'Recodage Données'!L15</f>
        <v>Fribourg</v>
      </c>
      <c r="M14" s="7">
        <f>'Recodage Données'!M15</f>
        <v>70</v>
      </c>
      <c r="N14" s="7">
        <f>'Recodage Données'!N15</f>
        <v>0</v>
      </c>
      <c r="O14" s="31" t="str">
        <f>'Recodage Données'!O15</f>
        <v>Oui</v>
      </c>
      <c r="P14" s="7" t="str">
        <f>'Recodage Données'!P15</f>
        <v xml:space="preserve">Stage </v>
      </c>
      <c r="Q14" s="13" t="str">
        <f>'Recodage Données'!Q15</f>
        <v xml:space="preserve">Oui </v>
      </c>
      <c r="R14" s="7">
        <f>'Recodage Données'!R15</f>
        <v>0</v>
      </c>
      <c r="S14" s="289">
        <f>'Recodage Données'!S15</f>
        <v>1</v>
      </c>
      <c r="T14" s="289">
        <f>'Recodage Données'!T15</f>
        <v>4</v>
      </c>
      <c r="U14" s="289">
        <f>'Recodage Données'!U15</f>
        <v>1</v>
      </c>
      <c r="V14" s="289">
        <f>'Recodage Données'!V15</f>
        <v>3</v>
      </c>
      <c r="W14" s="289">
        <f>'Recodage Données'!W15</f>
        <v>1</v>
      </c>
      <c r="X14" s="289">
        <f>'Recodage Données'!X15</f>
        <v>3</v>
      </c>
      <c r="Y14" s="289">
        <f>'Recodage Données'!Y15</f>
        <v>2</v>
      </c>
      <c r="Z14" s="289">
        <f>'Recodage Données'!Z15</f>
        <v>3</v>
      </c>
      <c r="AA14" s="289">
        <f>'Recodage Données'!AA15</f>
        <v>3</v>
      </c>
      <c r="AB14" s="289">
        <f>'Recodage Données'!AB15</f>
        <v>3</v>
      </c>
      <c r="AC14" s="289">
        <f>'Recodage Données'!AC15</f>
        <v>2</v>
      </c>
      <c r="AD14" s="289">
        <f>'Recodage Données'!AD15</f>
        <v>3</v>
      </c>
      <c r="AE14" s="289">
        <f>'Recodage Données'!AE15</f>
        <v>4</v>
      </c>
      <c r="AF14" s="7" t="str">
        <f>'Recodage Données'!AF15</f>
        <v xml:space="preserve">Plutôt oui </v>
      </c>
      <c r="AG14" s="33">
        <f>'Recodage Données'!AG15</f>
        <v>0</v>
      </c>
      <c r="AH14" s="7">
        <f>'Recodage Données'!AH15</f>
        <v>1</v>
      </c>
      <c r="AI14" s="7">
        <f>'Recodage Données'!AI15</f>
        <v>0</v>
      </c>
      <c r="AJ14" s="7">
        <f>'Recodage Données'!AJ15</f>
        <v>-1</v>
      </c>
      <c r="AK14" s="7">
        <f>'Recodage Données'!AK15</f>
        <v>1</v>
      </c>
      <c r="AL14" s="7">
        <f>'Recodage Données'!AL15</f>
        <v>1</v>
      </c>
      <c r="AM14" s="7">
        <f>'Recodage Données'!AM15</f>
        <v>0</v>
      </c>
      <c r="AN14" s="7">
        <f>'Recodage Données'!AN15</f>
        <v>1</v>
      </c>
      <c r="AO14" s="7">
        <f>'Recodage Données'!AO15</f>
        <v>1</v>
      </c>
      <c r="AP14" s="7">
        <f>'Recodage Données'!AP15</f>
        <v>1</v>
      </c>
      <c r="AQ14" s="7">
        <f>'Recodage Données'!AQ15</f>
        <v>1</v>
      </c>
      <c r="AR14" s="20">
        <f>'Recodage Données'!AR15</f>
        <v>-1</v>
      </c>
      <c r="AS14" s="54">
        <f>'Recodage Données'!AS15</f>
        <v>0</v>
      </c>
      <c r="AT14" s="7">
        <f>'Recodage Données'!AT15</f>
        <v>4</v>
      </c>
      <c r="AU14" s="7">
        <f>'Recodage Données'!AU15</f>
        <v>3</v>
      </c>
      <c r="AV14" s="7">
        <f>'Recodage Données'!AV15</f>
        <v>2</v>
      </c>
      <c r="AW14" s="7">
        <f>'Recodage Données'!AW15</f>
        <v>4</v>
      </c>
      <c r="AX14" s="7">
        <f>'Recodage Données'!AX15</f>
        <v>4</v>
      </c>
      <c r="AY14" s="7">
        <f>'Recodage Données'!AY15</f>
        <v>0</v>
      </c>
      <c r="AZ14" s="7">
        <f>'Recodage Données'!AZ15</f>
        <v>2</v>
      </c>
      <c r="BA14" s="7">
        <f>'Recodage Données'!BA15</f>
        <v>1</v>
      </c>
      <c r="BB14" s="7">
        <f>'Recodage Données'!BB15</f>
        <v>4</v>
      </c>
      <c r="BC14" s="7">
        <f>'Recodage Données'!BC15</f>
        <v>4</v>
      </c>
      <c r="BD14" s="7">
        <f>'Recodage Données'!BD15</f>
        <v>2</v>
      </c>
      <c r="BE14" s="7">
        <f>'Recodage Données'!BE15</f>
        <v>3</v>
      </c>
      <c r="BF14" s="32">
        <f>'Recodage Données'!BF15</f>
        <v>2</v>
      </c>
      <c r="BG14" s="54">
        <f>'Recodage Données'!BG15</f>
        <v>0</v>
      </c>
      <c r="BH14" s="7">
        <f>'Recodage Données'!BH15</f>
        <v>1</v>
      </c>
      <c r="BI14" s="7">
        <f>'Recodage Données'!BI15</f>
        <v>2</v>
      </c>
      <c r="BJ14" s="7">
        <f>'Recodage Données'!BJ15</f>
        <v>2</v>
      </c>
      <c r="BK14" s="7">
        <f>'Recodage Données'!BK15</f>
        <v>2</v>
      </c>
      <c r="BL14" s="7">
        <f>'Recodage Données'!BL15</f>
        <v>2</v>
      </c>
      <c r="BM14" s="7">
        <f>'Recodage Données'!BM15</f>
        <v>2</v>
      </c>
      <c r="BN14" s="7"/>
      <c r="BO14" s="255">
        <f>'Recodage Données'!BO15</f>
        <v>1</v>
      </c>
      <c r="BP14" s="255">
        <f>'Recodage Données'!BP15</f>
        <v>2</v>
      </c>
      <c r="BQ14" s="255">
        <f>'Recodage Données'!BQ15</f>
        <v>3</v>
      </c>
      <c r="BR14" s="255">
        <f>'Recodage Données'!BR15</f>
        <v>3</v>
      </c>
      <c r="BS14" s="255">
        <f>'Recodage Données'!BS15</f>
        <v>1</v>
      </c>
      <c r="BT14" s="255">
        <f>'Recodage Données'!BT15</f>
        <v>2</v>
      </c>
      <c r="BU14" s="255">
        <f>'Recodage Données'!BU15</f>
        <v>2</v>
      </c>
      <c r="BV14" s="255">
        <f>'Recodage Données'!BV15</f>
        <v>2</v>
      </c>
      <c r="BW14" s="256">
        <f>'Recodage Données'!BW15</f>
        <v>2</v>
      </c>
      <c r="BX14" s="32" t="str">
        <f>'Recodage Données'!BX15</f>
        <v>Souvent</v>
      </c>
      <c r="BY14" s="253">
        <f>'Recodage Données'!BY15</f>
        <v>2</v>
      </c>
      <c r="BZ14" s="7" t="str">
        <f>'Recodage Données'!BZ15</f>
        <v xml:space="preserve">Non </v>
      </c>
      <c r="CA14" s="253">
        <f>'Recodage Données'!CA15</f>
        <v>2</v>
      </c>
      <c r="CB14" s="7">
        <f>'Recodage Données'!CB15</f>
        <v>-2</v>
      </c>
      <c r="CC14" s="253">
        <f>'Recodage Données'!CC15</f>
        <v>2</v>
      </c>
      <c r="CD14" s="253">
        <f>'Recodage Données'!CD15</f>
        <v>1</v>
      </c>
      <c r="CE14" s="253">
        <f>'Recodage Données'!CE15</f>
        <v>-1</v>
      </c>
      <c r="CF14" s="34" t="str">
        <f>'Recodage Données'!CF15</f>
        <v xml:space="preserve">Oui </v>
      </c>
      <c r="CG14" s="7"/>
      <c r="CH14" s="7"/>
      <c r="CI14" s="7"/>
      <c r="CJ14" s="7"/>
    </row>
    <row r="15" spans="1:88" ht="15.75" customHeight="1" x14ac:dyDescent="0.25">
      <c r="B15" s="8">
        <f>'Recodage Données'!B16</f>
        <v>12</v>
      </c>
      <c r="C15" s="7">
        <f>'Recodage Données'!C16</f>
        <v>0</v>
      </c>
      <c r="D15" s="7">
        <f>'Recodage Données'!D16</f>
        <v>0</v>
      </c>
      <c r="E15" s="7">
        <f>'Recodage Données'!E16</f>
        <v>0</v>
      </c>
      <c r="F15" s="7">
        <f>'Recodage Données'!F16</f>
        <v>0</v>
      </c>
      <c r="G15" s="7">
        <f>'Recodage Données'!G16</f>
        <v>0</v>
      </c>
      <c r="H15" s="7">
        <f>'Recodage Données'!H16</f>
        <v>0</v>
      </c>
      <c r="I15" s="7">
        <f>'Recodage Données'!I16</f>
        <v>0</v>
      </c>
      <c r="J15" s="7">
        <f>'Recodage Données'!J16</f>
        <v>0</v>
      </c>
      <c r="K15" s="7">
        <f>'Recodage Données'!K16</f>
        <v>0</v>
      </c>
      <c r="L15" s="7">
        <f>'Recodage Données'!L16</f>
        <v>0</v>
      </c>
      <c r="M15" s="11">
        <f>'Recodage Données'!M16</f>
        <v>0</v>
      </c>
      <c r="N15" s="11">
        <f>'Recodage Données'!N16</f>
        <v>0</v>
      </c>
      <c r="O15" s="12">
        <f>'Recodage Données'!O16</f>
        <v>0</v>
      </c>
      <c r="P15" s="11">
        <f>'Recodage Données'!P16</f>
        <v>0</v>
      </c>
      <c r="Q15" s="12">
        <f>'Recodage Données'!Q16</f>
        <v>0</v>
      </c>
      <c r="R15" s="11">
        <f>'Recodage Données'!R16</f>
        <v>0</v>
      </c>
      <c r="S15" s="11">
        <f>'Recodage Données'!S16</f>
        <v>0</v>
      </c>
      <c r="T15" s="11">
        <f>'Recodage Données'!T16</f>
        <v>0</v>
      </c>
      <c r="U15" s="11">
        <f>'Recodage Données'!U16</f>
        <v>0</v>
      </c>
      <c r="V15" s="11">
        <f>'Recodage Données'!V16</f>
        <v>0</v>
      </c>
      <c r="W15" s="11">
        <f>'Recodage Données'!W16</f>
        <v>0</v>
      </c>
      <c r="X15" s="11">
        <f>'Recodage Données'!X16</f>
        <v>0</v>
      </c>
      <c r="Y15" s="11">
        <f>'Recodage Données'!Y16</f>
        <v>0</v>
      </c>
      <c r="Z15" s="11">
        <f>'Recodage Données'!Z16</f>
        <v>0</v>
      </c>
      <c r="AA15" s="11">
        <f>'Recodage Données'!AA16</f>
        <v>0</v>
      </c>
      <c r="AB15" s="11">
        <f>'Recodage Données'!AB16</f>
        <v>0</v>
      </c>
      <c r="AC15" s="11">
        <f>'Recodage Données'!AC16</f>
        <v>0</v>
      </c>
      <c r="AD15" s="11">
        <f>'Recodage Données'!AD16</f>
        <v>0</v>
      </c>
      <c r="AE15" s="11">
        <f>'Recodage Données'!AE16</f>
        <v>0</v>
      </c>
      <c r="AF15">
        <f>'Recodage Données'!AF16</f>
        <v>0</v>
      </c>
      <c r="AG15">
        <f>'Recodage Données'!AG16</f>
        <v>0</v>
      </c>
      <c r="AH15">
        <f>'Recodage Données'!AH16</f>
        <v>0</v>
      </c>
      <c r="AI15">
        <f>'Recodage Données'!AI16</f>
        <v>0</v>
      </c>
      <c r="AJ15">
        <f>'Recodage Données'!AJ16</f>
        <v>0</v>
      </c>
      <c r="AK15">
        <f>'Recodage Données'!AK16</f>
        <v>0</v>
      </c>
      <c r="AL15">
        <f>'Recodage Données'!AL16</f>
        <v>0</v>
      </c>
      <c r="AM15">
        <f>'Recodage Données'!AM16</f>
        <v>0</v>
      </c>
      <c r="AN15">
        <f>'Recodage Données'!AN16</f>
        <v>0</v>
      </c>
      <c r="AO15">
        <f>'Recodage Données'!AO16</f>
        <v>0</v>
      </c>
      <c r="AP15">
        <f>'Recodage Données'!AP16</f>
        <v>0</v>
      </c>
      <c r="AQ15">
        <f>'Recodage Données'!AQ16</f>
        <v>0</v>
      </c>
      <c r="AR15">
        <f>'Recodage Données'!AR16</f>
        <v>0</v>
      </c>
      <c r="AS15">
        <f>'Recodage Données'!AS16</f>
        <v>0</v>
      </c>
      <c r="AT15">
        <f>'Recodage Données'!AT16</f>
        <v>0</v>
      </c>
      <c r="AU15">
        <f>'Recodage Données'!AU16</f>
        <v>0</v>
      </c>
      <c r="AV15">
        <f>'Recodage Données'!AV16</f>
        <v>0</v>
      </c>
      <c r="AW15">
        <f>'Recodage Données'!AW16</f>
        <v>0</v>
      </c>
      <c r="AX15">
        <f>'Recodage Données'!AX16</f>
        <v>0</v>
      </c>
      <c r="AY15">
        <f>'Recodage Données'!AY16</f>
        <v>0</v>
      </c>
      <c r="AZ15">
        <f>'Recodage Données'!AZ16</f>
        <v>0</v>
      </c>
      <c r="BA15">
        <f>'Recodage Données'!BA16</f>
        <v>0</v>
      </c>
      <c r="BB15">
        <f>'Recodage Données'!BB16</f>
        <v>0</v>
      </c>
      <c r="BC15">
        <f>'Recodage Données'!BC16</f>
        <v>0</v>
      </c>
      <c r="BD15">
        <f>'Recodage Données'!BD16</f>
        <v>0</v>
      </c>
      <c r="BE15">
        <f>'Recodage Données'!BE16</f>
        <v>0</v>
      </c>
      <c r="BF15">
        <f>'Recodage Données'!BF16</f>
        <v>0</v>
      </c>
      <c r="BG15">
        <f>'Recodage Données'!BG16</f>
        <v>0</v>
      </c>
      <c r="BH15">
        <f>'Recodage Données'!BH16</f>
        <v>0</v>
      </c>
      <c r="BI15">
        <f>'Recodage Données'!BI16</f>
        <v>0</v>
      </c>
      <c r="BJ15">
        <f>'Recodage Données'!BJ16</f>
        <v>0</v>
      </c>
      <c r="BK15">
        <f>'Recodage Données'!BK16</f>
        <v>0</v>
      </c>
      <c r="BL15">
        <f>'Recodage Données'!BL16</f>
        <v>0</v>
      </c>
      <c r="BM15">
        <f>'Recodage Données'!BM16</f>
        <v>0</v>
      </c>
      <c r="BO15">
        <f>'Recodage Données'!BO16</f>
        <v>0</v>
      </c>
      <c r="BP15">
        <f>'Recodage Données'!BP16</f>
        <v>0</v>
      </c>
      <c r="BQ15">
        <f>'Recodage Données'!BQ16</f>
        <v>0</v>
      </c>
      <c r="BR15">
        <f>'Recodage Données'!BR16</f>
        <v>0</v>
      </c>
      <c r="BS15">
        <f>'Recodage Données'!BS16</f>
        <v>0</v>
      </c>
      <c r="BT15">
        <f>'Recodage Données'!BT16</f>
        <v>0</v>
      </c>
      <c r="BU15">
        <f>'Recodage Données'!BU16</f>
        <v>0</v>
      </c>
      <c r="BV15">
        <f>'Recodage Données'!BV16</f>
        <v>0</v>
      </c>
      <c r="BW15">
        <f>'Recodage Données'!BW16</f>
        <v>0</v>
      </c>
      <c r="BX15">
        <f>'Recodage Données'!BX16</f>
        <v>0</v>
      </c>
      <c r="BY15">
        <f>'Recodage Données'!BY16</f>
        <v>0</v>
      </c>
      <c r="BZ15">
        <f>'Recodage Données'!BZ16</f>
        <v>0</v>
      </c>
      <c r="CA15">
        <f>'Recodage Données'!CA16</f>
        <v>0</v>
      </c>
      <c r="CB15">
        <f>'Recodage Données'!CB16</f>
        <v>0</v>
      </c>
      <c r="CC15">
        <f>'Recodage Données'!CC16</f>
        <v>0</v>
      </c>
      <c r="CD15">
        <f>'Recodage Données'!CD16</f>
        <v>0</v>
      </c>
      <c r="CE15">
        <f>'Recodage Données'!CE16</f>
        <v>0</v>
      </c>
      <c r="CF15">
        <f>'Recodage Données'!CF16</f>
        <v>0</v>
      </c>
    </row>
    <row r="16" spans="1:88" ht="15.75" customHeight="1" x14ac:dyDescent="0.25">
      <c r="B16" s="8">
        <f>'Recodage Données'!B17</f>
        <v>13</v>
      </c>
      <c r="C16" s="7">
        <f>'Recodage Données'!C17</f>
        <v>0</v>
      </c>
      <c r="D16" s="7">
        <f>'Recodage Données'!D17</f>
        <v>0</v>
      </c>
      <c r="E16" s="7">
        <f>'Recodage Données'!E17</f>
        <v>0</v>
      </c>
      <c r="F16" s="7">
        <f>'Recodage Données'!F17</f>
        <v>0</v>
      </c>
      <c r="G16" s="7">
        <f>'Recodage Données'!G17</f>
        <v>0</v>
      </c>
      <c r="H16" s="7">
        <f>'Recodage Données'!H17</f>
        <v>0</v>
      </c>
      <c r="I16" s="7">
        <f>'Recodage Données'!I17</f>
        <v>0</v>
      </c>
      <c r="J16" s="7">
        <f>'Recodage Données'!J17</f>
        <v>0</v>
      </c>
      <c r="K16" s="7">
        <f>'Recodage Données'!K17</f>
        <v>0</v>
      </c>
      <c r="L16" s="7">
        <f>'Recodage Données'!L17</f>
        <v>0</v>
      </c>
      <c r="M16" s="11">
        <f>'Recodage Données'!M17</f>
        <v>0</v>
      </c>
      <c r="N16" s="11">
        <f>'Recodage Données'!N17</f>
        <v>0</v>
      </c>
      <c r="O16" s="12">
        <f>'Recodage Données'!O17</f>
        <v>0</v>
      </c>
      <c r="P16" s="11">
        <f>'Recodage Données'!P17</f>
        <v>0</v>
      </c>
      <c r="Q16" s="12">
        <f>'Recodage Données'!Q17</f>
        <v>0</v>
      </c>
      <c r="R16" s="11">
        <f>'Recodage Données'!R17</f>
        <v>0</v>
      </c>
      <c r="S16" s="11">
        <f>'Recodage Données'!S17</f>
        <v>0</v>
      </c>
      <c r="T16" s="11">
        <f>'Recodage Données'!T17</f>
        <v>0</v>
      </c>
      <c r="U16" s="11">
        <f>'Recodage Données'!U17</f>
        <v>0</v>
      </c>
      <c r="V16" s="11">
        <f>'Recodage Données'!V17</f>
        <v>0</v>
      </c>
      <c r="W16" s="11">
        <f>'Recodage Données'!W17</f>
        <v>0</v>
      </c>
      <c r="X16" s="11">
        <f>'Recodage Données'!X17</f>
        <v>0</v>
      </c>
      <c r="Y16" s="11">
        <f>'Recodage Données'!Y17</f>
        <v>0</v>
      </c>
      <c r="Z16" s="11">
        <f>'Recodage Données'!Z17</f>
        <v>0</v>
      </c>
      <c r="AA16" s="11">
        <f>'Recodage Données'!AA17</f>
        <v>0</v>
      </c>
      <c r="AB16" s="11">
        <f>'Recodage Données'!AB17</f>
        <v>0</v>
      </c>
      <c r="AC16" s="11">
        <f>'Recodage Données'!AC17</f>
        <v>0</v>
      </c>
      <c r="AD16" s="11">
        <f>'Recodage Données'!AD17</f>
        <v>0</v>
      </c>
      <c r="AE16" s="11">
        <f>'Recodage Données'!AE17</f>
        <v>0</v>
      </c>
      <c r="AF16">
        <f>'Recodage Données'!AF17</f>
        <v>0</v>
      </c>
      <c r="AG16">
        <f>'Recodage Données'!AG17</f>
        <v>0</v>
      </c>
      <c r="AH16">
        <f>'Recodage Données'!AH17</f>
        <v>0</v>
      </c>
      <c r="AI16">
        <f>'Recodage Données'!AI17</f>
        <v>0</v>
      </c>
      <c r="AJ16">
        <f>'Recodage Données'!AJ17</f>
        <v>0</v>
      </c>
      <c r="AK16">
        <f>'Recodage Données'!AK17</f>
        <v>0</v>
      </c>
      <c r="AL16">
        <f>'Recodage Données'!AL17</f>
        <v>0</v>
      </c>
      <c r="AM16">
        <f>'Recodage Données'!AM17</f>
        <v>0</v>
      </c>
      <c r="AN16">
        <f>'Recodage Données'!AN17</f>
        <v>0</v>
      </c>
      <c r="AO16">
        <f>'Recodage Données'!AO17</f>
        <v>0</v>
      </c>
      <c r="AP16">
        <f>'Recodage Données'!AP17</f>
        <v>0</v>
      </c>
      <c r="AQ16">
        <f>'Recodage Données'!AQ17</f>
        <v>0</v>
      </c>
      <c r="AR16">
        <f>'Recodage Données'!AR17</f>
        <v>0</v>
      </c>
      <c r="AS16">
        <f>'Recodage Données'!AS17</f>
        <v>0</v>
      </c>
      <c r="AT16">
        <f>'Recodage Données'!AT17</f>
        <v>0</v>
      </c>
      <c r="AU16">
        <f>'Recodage Données'!AU17</f>
        <v>0</v>
      </c>
      <c r="AV16">
        <f>'Recodage Données'!AV17</f>
        <v>0</v>
      </c>
      <c r="AW16">
        <f>'Recodage Données'!AW17</f>
        <v>0</v>
      </c>
      <c r="AX16">
        <f>'Recodage Données'!AX17</f>
        <v>0</v>
      </c>
      <c r="AY16">
        <f>'Recodage Données'!AY17</f>
        <v>0</v>
      </c>
      <c r="AZ16">
        <f>'Recodage Données'!AZ17</f>
        <v>0</v>
      </c>
      <c r="BA16">
        <f>'Recodage Données'!BA17</f>
        <v>0</v>
      </c>
      <c r="BB16">
        <f>'Recodage Données'!BB17</f>
        <v>0</v>
      </c>
      <c r="BC16">
        <f>'Recodage Données'!BC17</f>
        <v>0</v>
      </c>
      <c r="BD16">
        <f>'Recodage Données'!BD17</f>
        <v>0</v>
      </c>
      <c r="BE16">
        <f>'Recodage Données'!BE17</f>
        <v>0</v>
      </c>
      <c r="BF16">
        <f>'Recodage Données'!BF17</f>
        <v>0</v>
      </c>
      <c r="BG16">
        <f>'Recodage Données'!BG17</f>
        <v>0</v>
      </c>
      <c r="BH16">
        <f>'Recodage Données'!BH17</f>
        <v>0</v>
      </c>
      <c r="BI16">
        <f>'Recodage Données'!BI17</f>
        <v>0</v>
      </c>
      <c r="BJ16">
        <f>'Recodage Données'!BJ17</f>
        <v>0</v>
      </c>
      <c r="BK16">
        <f>'Recodage Données'!BK17</f>
        <v>0</v>
      </c>
      <c r="BL16">
        <f>'Recodage Données'!BL17</f>
        <v>0</v>
      </c>
      <c r="BM16">
        <f>'Recodage Données'!BM17</f>
        <v>0</v>
      </c>
      <c r="BO16">
        <f>'Recodage Données'!BO17</f>
        <v>0</v>
      </c>
      <c r="BP16">
        <f>'Recodage Données'!BP17</f>
        <v>0</v>
      </c>
      <c r="BQ16">
        <f>'Recodage Données'!BQ17</f>
        <v>0</v>
      </c>
      <c r="BR16">
        <f>'Recodage Données'!BR17</f>
        <v>0</v>
      </c>
      <c r="BS16">
        <f>'Recodage Données'!BS17</f>
        <v>0</v>
      </c>
      <c r="BT16">
        <f>'Recodage Données'!BT17</f>
        <v>0</v>
      </c>
      <c r="BU16">
        <f>'Recodage Données'!BU17</f>
        <v>0</v>
      </c>
      <c r="BV16">
        <f>'Recodage Données'!BV17</f>
        <v>0</v>
      </c>
      <c r="BW16">
        <f>'Recodage Données'!BW17</f>
        <v>0</v>
      </c>
      <c r="BX16">
        <f>'Recodage Données'!BX17</f>
        <v>0</v>
      </c>
      <c r="BY16">
        <f>'Recodage Données'!BY17</f>
        <v>0</v>
      </c>
      <c r="BZ16">
        <f>'Recodage Données'!BZ17</f>
        <v>0</v>
      </c>
      <c r="CA16">
        <f>'Recodage Données'!CA17</f>
        <v>0</v>
      </c>
      <c r="CB16">
        <f>'Recodage Données'!CB17</f>
        <v>0</v>
      </c>
      <c r="CC16">
        <f>'Recodage Données'!CC17</f>
        <v>0</v>
      </c>
      <c r="CD16">
        <f>'Recodage Données'!CD17</f>
        <v>0</v>
      </c>
      <c r="CE16">
        <f>'Recodage Données'!CE17</f>
        <v>0</v>
      </c>
      <c r="CF16">
        <f>'Recodage Données'!CF17</f>
        <v>0</v>
      </c>
    </row>
    <row r="17" spans="2:84" ht="15.75" customHeight="1" x14ac:dyDescent="0.25">
      <c r="B17" s="35">
        <f>'Recodage Données'!B18</f>
        <v>14</v>
      </c>
      <c r="C17" s="7">
        <f>'Recodage Données'!C18</f>
        <v>0</v>
      </c>
      <c r="D17" s="7">
        <f>'Recodage Données'!D18</f>
        <v>0</v>
      </c>
      <c r="E17" s="7">
        <f>'Recodage Données'!E18</f>
        <v>0</v>
      </c>
      <c r="F17" s="7">
        <f>'Recodage Données'!F18</f>
        <v>0</v>
      </c>
      <c r="G17" s="7">
        <f>'Recodage Données'!G18</f>
        <v>0</v>
      </c>
      <c r="H17" s="36">
        <f>'Recodage Données'!H18</f>
        <v>0</v>
      </c>
      <c r="I17" s="7">
        <f>'Recodage Données'!I18</f>
        <v>0</v>
      </c>
      <c r="J17" s="7">
        <f>'Recodage Données'!J18</f>
        <v>0</v>
      </c>
      <c r="K17" s="36">
        <f>'Recodage Données'!K18</f>
        <v>0</v>
      </c>
      <c r="L17" s="7">
        <f>'Recodage Données'!L18</f>
        <v>0</v>
      </c>
      <c r="M17" s="11">
        <f>'Recodage Données'!M18</f>
        <v>0</v>
      </c>
      <c r="N17" s="11">
        <f>'Recodage Données'!N18</f>
        <v>0</v>
      </c>
      <c r="O17" s="12">
        <f>'Recodage Données'!O18</f>
        <v>0</v>
      </c>
      <c r="P17" s="37">
        <f>'Recodage Données'!P18</f>
        <v>0</v>
      </c>
      <c r="Q17" s="12">
        <f>'Recodage Données'!Q18</f>
        <v>0</v>
      </c>
      <c r="R17" s="38">
        <f>'Recodage Données'!R18</f>
        <v>0</v>
      </c>
      <c r="S17" s="11">
        <f>'Recodage Données'!S18</f>
        <v>0</v>
      </c>
      <c r="T17" s="11">
        <f>'Recodage Données'!T18</f>
        <v>0</v>
      </c>
      <c r="U17" s="11">
        <f>'Recodage Données'!U18</f>
        <v>0</v>
      </c>
      <c r="V17" s="11">
        <f>'Recodage Données'!V18</f>
        <v>0</v>
      </c>
      <c r="W17" s="11">
        <f>'Recodage Données'!W18</f>
        <v>0</v>
      </c>
      <c r="X17" s="11">
        <f>'Recodage Données'!X18</f>
        <v>0</v>
      </c>
      <c r="Y17" s="11">
        <f>'Recodage Données'!Y18</f>
        <v>0</v>
      </c>
      <c r="Z17" s="11">
        <f>'Recodage Données'!Z18</f>
        <v>0</v>
      </c>
      <c r="AA17" s="11">
        <f>'Recodage Données'!AA18</f>
        <v>0</v>
      </c>
      <c r="AB17" s="11">
        <f>'Recodage Données'!AB18</f>
        <v>0</v>
      </c>
      <c r="AC17" s="11">
        <f>'Recodage Données'!AC18</f>
        <v>0</v>
      </c>
      <c r="AD17" s="11">
        <f>'Recodage Données'!AD18</f>
        <v>0</v>
      </c>
      <c r="AE17" s="11">
        <f>'Recodage Données'!AE18</f>
        <v>0</v>
      </c>
      <c r="AF17">
        <f>'Recodage Données'!AF18</f>
        <v>0</v>
      </c>
      <c r="AG17">
        <f>'Recodage Données'!AG18</f>
        <v>0</v>
      </c>
      <c r="AH17">
        <f>'Recodage Données'!AH18</f>
        <v>0</v>
      </c>
      <c r="AI17">
        <f>'Recodage Données'!AI18</f>
        <v>0</v>
      </c>
      <c r="AJ17">
        <f>'Recodage Données'!AJ18</f>
        <v>0</v>
      </c>
      <c r="AK17">
        <f>'Recodage Données'!AK18</f>
        <v>0</v>
      </c>
      <c r="AL17">
        <f>'Recodage Données'!AL18</f>
        <v>0</v>
      </c>
      <c r="AM17">
        <f>'Recodage Données'!AM18</f>
        <v>0</v>
      </c>
      <c r="AN17">
        <f>'Recodage Données'!AN18</f>
        <v>0</v>
      </c>
      <c r="AO17">
        <f>'Recodage Données'!AO18</f>
        <v>0</v>
      </c>
      <c r="AP17">
        <f>'Recodage Données'!AP18</f>
        <v>0</v>
      </c>
      <c r="AQ17">
        <f>'Recodage Données'!AQ18</f>
        <v>0</v>
      </c>
      <c r="AR17">
        <f>'Recodage Données'!AR18</f>
        <v>0</v>
      </c>
      <c r="AS17">
        <f>'Recodage Données'!AS18</f>
        <v>0</v>
      </c>
      <c r="AT17">
        <f>'Recodage Données'!AT18</f>
        <v>0</v>
      </c>
      <c r="AU17">
        <f>'Recodage Données'!AU18</f>
        <v>0</v>
      </c>
      <c r="AV17">
        <f>'Recodage Données'!AV18</f>
        <v>0</v>
      </c>
      <c r="AW17">
        <f>'Recodage Données'!AW18</f>
        <v>0</v>
      </c>
      <c r="AX17">
        <f>'Recodage Données'!AX18</f>
        <v>0</v>
      </c>
      <c r="AY17">
        <f>'Recodage Données'!AY18</f>
        <v>0</v>
      </c>
      <c r="AZ17">
        <f>'Recodage Données'!AZ18</f>
        <v>0</v>
      </c>
      <c r="BA17">
        <f>'Recodage Données'!BA18</f>
        <v>0</v>
      </c>
      <c r="BB17">
        <f>'Recodage Données'!BB18</f>
        <v>0</v>
      </c>
      <c r="BC17">
        <f>'Recodage Données'!BC18</f>
        <v>0</v>
      </c>
      <c r="BD17">
        <f>'Recodage Données'!BD18</f>
        <v>0</v>
      </c>
      <c r="BE17">
        <f>'Recodage Données'!BE18</f>
        <v>0</v>
      </c>
      <c r="BF17">
        <f>'Recodage Données'!BF18</f>
        <v>0</v>
      </c>
      <c r="BG17">
        <f>'Recodage Données'!BG18</f>
        <v>0</v>
      </c>
      <c r="BH17">
        <f>'Recodage Données'!BH18</f>
        <v>0</v>
      </c>
      <c r="BI17">
        <f>'Recodage Données'!BI18</f>
        <v>0</v>
      </c>
      <c r="BJ17">
        <f>'Recodage Données'!BJ18</f>
        <v>0</v>
      </c>
      <c r="BK17">
        <f>'Recodage Données'!BK18</f>
        <v>0</v>
      </c>
      <c r="BL17">
        <f>'Recodage Données'!BL18</f>
        <v>0</v>
      </c>
      <c r="BM17">
        <f>'Recodage Données'!BM18</f>
        <v>0</v>
      </c>
      <c r="BO17">
        <f>'Recodage Données'!BO18</f>
        <v>0</v>
      </c>
      <c r="BP17">
        <f>'Recodage Données'!BP18</f>
        <v>0</v>
      </c>
      <c r="BQ17">
        <f>'Recodage Données'!BQ18</f>
        <v>0</v>
      </c>
      <c r="BR17">
        <f>'Recodage Données'!BR18</f>
        <v>0</v>
      </c>
      <c r="BS17">
        <f>'Recodage Données'!BS18</f>
        <v>0</v>
      </c>
      <c r="BT17">
        <f>'Recodage Données'!BT18</f>
        <v>0</v>
      </c>
      <c r="BU17">
        <f>'Recodage Données'!BU18</f>
        <v>0</v>
      </c>
      <c r="BV17">
        <f>'Recodage Données'!BV18</f>
        <v>0</v>
      </c>
      <c r="BW17">
        <f>'Recodage Données'!BW18</f>
        <v>0</v>
      </c>
      <c r="BX17">
        <f>'Recodage Données'!BX18</f>
        <v>0</v>
      </c>
      <c r="BY17">
        <f>'Recodage Données'!BY18</f>
        <v>0</v>
      </c>
      <c r="BZ17">
        <f>'Recodage Données'!BZ18</f>
        <v>0</v>
      </c>
      <c r="CA17">
        <f>'Recodage Données'!CA18</f>
        <v>0</v>
      </c>
      <c r="CB17">
        <f>'Recodage Données'!CB18</f>
        <v>0</v>
      </c>
      <c r="CC17">
        <f>'Recodage Données'!CC18</f>
        <v>0</v>
      </c>
      <c r="CD17">
        <f>'Recodage Données'!CD18</f>
        <v>0</v>
      </c>
      <c r="CE17">
        <f>'Recodage Données'!CE18</f>
        <v>0</v>
      </c>
      <c r="CF17">
        <f>'Recodage Données'!CF18</f>
        <v>0</v>
      </c>
    </row>
    <row r="18" spans="2:84" ht="15.75" customHeight="1" x14ac:dyDescent="0.25">
      <c r="B18" s="35">
        <f>'Recodage Données'!B19</f>
        <v>15</v>
      </c>
      <c r="C18" s="7">
        <f>'Recodage Données'!C19</f>
        <v>0</v>
      </c>
      <c r="D18" s="7">
        <f>'Recodage Données'!D19</f>
        <v>0</v>
      </c>
      <c r="E18" s="7">
        <f>'Recodage Données'!E19</f>
        <v>0</v>
      </c>
      <c r="F18" s="7">
        <f>'Recodage Données'!F19</f>
        <v>0</v>
      </c>
      <c r="G18" s="7">
        <f>'Recodage Données'!G19</f>
        <v>0</v>
      </c>
      <c r="H18" s="36">
        <f>'Recodage Données'!H19</f>
        <v>0</v>
      </c>
      <c r="I18" s="7">
        <f>'Recodage Données'!I19</f>
        <v>0</v>
      </c>
      <c r="J18" s="7">
        <f>'Recodage Données'!J19</f>
        <v>0</v>
      </c>
      <c r="K18" s="36">
        <f>'Recodage Données'!K19</f>
        <v>0</v>
      </c>
      <c r="L18" s="7">
        <f>'Recodage Données'!L19</f>
        <v>0</v>
      </c>
      <c r="M18" s="11">
        <f>'Recodage Données'!M19</f>
        <v>0</v>
      </c>
      <c r="N18" s="11">
        <f>'Recodage Données'!N19</f>
        <v>0</v>
      </c>
      <c r="O18" s="12">
        <f>'Recodage Données'!O19</f>
        <v>0</v>
      </c>
      <c r="P18" s="37">
        <f>'Recodage Données'!P19</f>
        <v>0</v>
      </c>
      <c r="Q18" s="12">
        <f>'Recodage Données'!Q19</f>
        <v>0</v>
      </c>
      <c r="R18" s="11">
        <f>'Recodage Données'!R19</f>
        <v>0</v>
      </c>
      <c r="S18" s="11">
        <f>'Recodage Données'!S19</f>
        <v>0</v>
      </c>
      <c r="T18" s="11">
        <f>'Recodage Données'!T19</f>
        <v>0</v>
      </c>
      <c r="U18" s="11">
        <f>'Recodage Données'!U19</f>
        <v>0</v>
      </c>
      <c r="V18" s="11">
        <f>'Recodage Données'!V19</f>
        <v>0</v>
      </c>
      <c r="W18" s="11">
        <f>'Recodage Données'!W19</f>
        <v>0</v>
      </c>
      <c r="X18" s="11">
        <f>'Recodage Données'!X19</f>
        <v>0</v>
      </c>
      <c r="Y18" s="11">
        <f>'Recodage Données'!Y19</f>
        <v>0</v>
      </c>
      <c r="Z18" s="11">
        <f>'Recodage Données'!Z19</f>
        <v>0</v>
      </c>
      <c r="AA18" s="11">
        <f>'Recodage Données'!AA19</f>
        <v>0</v>
      </c>
      <c r="AB18" s="11">
        <f>'Recodage Données'!AB19</f>
        <v>0</v>
      </c>
      <c r="AC18" s="11">
        <f>'Recodage Données'!AC19</f>
        <v>0</v>
      </c>
      <c r="AD18" s="11">
        <f>'Recodage Données'!AD19</f>
        <v>0</v>
      </c>
      <c r="AE18" s="11">
        <f>'Recodage Données'!AE19</f>
        <v>0</v>
      </c>
      <c r="AF18">
        <f>'Recodage Données'!AF19</f>
        <v>0</v>
      </c>
      <c r="AG18">
        <f>'Recodage Données'!AG19</f>
        <v>0</v>
      </c>
      <c r="AH18">
        <f>'Recodage Données'!AH19</f>
        <v>0</v>
      </c>
      <c r="AI18">
        <f>'Recodage Données'!AI19</f>
        <v>0</v>
      </c>
      <c r="AJ18">
        <f>'Recodage Données'!AJ19</f>
        <v>0</v>
      </c>
      <c r="AK18">
        <f>'Recodage Données'!AK19</f>
        <v>0</v>
      </c>
      <c r="AL18">
        <f>'Recodage Données'!AL19</f>
        <v>0</v>
      </c>
      <c r="AM18">
        <f>'Recodage Données'!AM19</f>
        <v>0</v>
      </c>
      <c r="AN18">
        <f>'Recodage Données'!AN19</f>
        <v>0</v>
      </c>
      <c r="AO18">
        <f>'Recodage Données'!AO19</f>
        <v>0</v>
      </c>
      <c r="AP18">
        <f>'Recodage Données'!AP19</f>
        <v>0</v>
      </c>
      <c r="AQ18">
        <f>'Recodage Données'!AQ19</f>
        <v>0</v>
      </c>
      <c r="AR18">
        <f>'Recodage Données'!AR19</f>
        <v>0</v>
      </c>
      <c r="AS18">
        <f>'Recodage Données'!AS19</f>
        <v>0</v>
      </c>
      <c r="AT18">
        <f>'Recodage Données'!AT19</f>
        <v>0</v>
      </c>
      <c r="AU18">
        <f>'Recodage Données'!AU19</f>
        <v>0</v>
      </c>
      <c r="AV18">
        <f>'Recodage Données'!AV19</f>
        <v>0</v>
      </c>
      <c r="AW18">
        <f>'Recodage Données'!AW19</f>
        <v>0</v>
      </c>
      <c r="AX18">
        <f>'Recodage Données'!AX19</f>
        <v>0</v>
      </c>
      <c r="AY18">
        <f>'Recodage Données'!AY19</f>
        <v>0</v>
      </c>
      <c r="AZ18">
        <f>'Recodage Données'!AZ19</f>
        <v>0</v>
      </c>
      <c r="BA18">
        <f>'Recodage Données'!BA19</f>
        <v>0</v>
      </c>
      <c r="BB18">
        <f>'Recodage Données'!BB19</f>
        <v>0</v>
      </c>
      <c r="BC18">
        <f>'Recodage Données'!BC19</f>
        <v>0</v>
      </c>
      <c r="BD18">
        <f>'Recodage Données'!BD19</f>
        <v>0</v>
      </c>
      <c r="BE18">
        <f>'Recodage Données'!BE19</f>
        <v>0</v>
      </c>
      <c r="BF18">
        <f>'Recodage Données'!BF19</f>
        <v>0</v>
      </c>
      <c r="BG18">
        <f>'Recodage Données'!BG19</f>
        <v>0</v>
      </c>
      <c r="BH18">
        <f>'Recodage Données'!BH19</f>
        <v>0</v>
      </c>
      <c r="BI18">
        <f>'Recodage Données'!BI19</f>
        <v>0</v>
      </c>
      <c r="BJ18">
        <f>'Recodage Données'!BJ19</f>
        <v>0</v>
      </c>
      <c r="BK18">
        <f>'Recodage Données'!BK19</f>
        <v>0</v>
      </c>
      <c r="BL18">
        <f>'Recodage Données'!BL19</f>
        <v>0</v>
      </c>
      <c r="BM18">
        <f>'Recodage Données'!BM19</f>
        <v>0</v>
      </c>
      <c r="BO18">
        <f>'Recodage Données'!BO19</f>
        <v>0</v>
      </c>
      <c r="BP18">
        <f>'Recodage Données'!BP19</f>
        <v>0</v>
      </c>
      <c r="BQ18">
        <f>'Recodage Données'!BQ19</f>
        <v>0</v>
      </c>
      <c r="BR18">
        <f>'Recodage Données'!BR19</f>
        <v>0</v>
      </c>
      <c r="BS18">
        <f>'Recodage Données'!BS19</f>
        <v>0</v>
      </c>
      <c r="BT18">
        <f>'Recodage Données'!BT19</f>
        <v>0</v>
      </c>
      <c r="BU18">
        <f>'Recodage Données'!BU19</f>
        <v>0</v>
      </c>
      <c r="BV18">
        <f>'Recodage Données'!BV19</f>
        <v>0</v>
      </c>
      <c r="BW18">
        <f>'Recodage Données'!BW19</f>
        <v>0</v>
      </c>
      <c r="BX18">
        <f>'Recodage Données'!BX19</f>
        <v>0</v>
      </c>
      <c r="BY18">
        <f>'Recodage Données'!BY19</f>
        <v>0</v>
      </c>
      <c r="BZ18">
        <f>'Recodage Données'!BZ19</f>
        <v>0</v>
      </c>
      <c r="CA18">
        <f>'Recodage Données'!CA19</f>
        <v>0</v>
      </c>
      <c r="CB18">
        <f>'Recodage Données'!CB19</f>
        <v>0</v>
      </c>
      <c r="CC18">
        <f>'Recodage Données'!CC19</f>
        <v>0</v>
      </c>
      <c r="CD18">
        <f>'Recodage Données'!CD19</f>
        <v>0</v>
      </c>
      <c r="CE18">
        <f>'Recodage Données'!CE19</f>
        <v>0</v>
      </c>
      <c r="CF18">
        <f>'Recodage Données'!CF19</f>
        <v>0</v>
      </c>
    </row>
    <row r="19" spans="2:84" ht="15.75" customHeight="1" x14ac:dyDescent="0.25">
      <c r="B19" s="41">
        <f>'Recodage Données'!B20</f>
        <v>0</v>
      </c>
      <c r="C19" s="11">
        <f>'Recodage Données'!C20</f>
        <v>0</v>
      </c>
      <c r="D19" s="11">
        <f>'Recodage Données'!D20</f>
        <v>0</v>
      </c>
      <c r="E19" s="11">
        <f>'Recodage Données'!E20</f>
        <v>0</v>
      </c>
      <c r="F19" s="11">
        <f>'Recodage Données'!F20</f>
        <v>0</v>
      </c>
      <c r="G19" s="11">
        <f>'Recodage Données'!G20</f>
        <v>0</v>
      </c>
      <c r="H19" s="36">
        <f>'Recodage Données'!H20</f>
        <v>0</v>
      </c>
      <c r="I19" s="11">
        <f>'Recodage Données'!I20</f>
        <v>0</v>
      </c>
      <c r="J19" s="11">
        <f>'Recodage Données'!J20</f>
        <v>0</v>
      </c>
      <c r="K19" s="36">
        <f>'Recodage Données'!K20</f>
        <v>0</v>
      </c>
      <c r="L19" s="11">
        <f>'Recodage Données'!L20</f>
        <v>0</v>
      </c>
      <c r="M19" s="11">
        <f>'Recodage Données'!M20</f>
        <v>0</v>
      </c>
      <c r="N19" s="11">
        <f>'Recodage Données'!N20</f>
        <v>0</v>
      </c>
      <c r="O19" s="12">
        <f>'Recodage Données'!O20</f>
        <v>0</v>
      </c>
      <c r="P19" s="37">
        <f>'Recodage Données'!P20</f>
        <v>0</v>
      </c>
      <c r="Q19" s="12">
        <f>'Recodage Données'!Q20</f>
        <v>0</v>
      </c>
      <c r="R19" s="11">
        <f>'Recodage Données'!R20</f>
        <v>0</v>
      </c>
      <c r="S19" s="11">
        <f>'Recodage Données'!S20</f>
        <v>0</v>
      </c>
      <c r="T19" s="11">
        <f>'Recodage Données'!T20</f>
        <v>0</v>
      </c>
      <c r="U19" s="11">
        <f>'Recodage Données'!U20</f>
        <v>0</v>
      </c>
      <c r="V19" s="11">
        <f>'Recodage Données'!V20</f>
        <v>0</v>
      </c>
      <c r="W19" s="11">
        <f>'Recodage Données'!W20</f>
        <v>0</v>
      </c>
      <c r="X19" s="11">
        <f>'Recodage Données'!X20</f>
        <v>0</v>
      </c>
      <c r="Y19" s="11">
        <f>'Recodage Données'!Y20</f>
        <v>0</v>
      </c>
      <c r="Z19" s="11">
        <f>'Recodage Données'!Z20</f>
        <v>0</v>
      </c>
      <c r="AA19" s="11">
        <f>'Recodage Données'!AA20</f>
        <v>0</v>
      </c>
      <c r="AB19" s="11">
        <f>'Recodage Données'!AB20</f>
        <v>0</v>
      </c>
      <c r="AC19" s="11">
        <f>'Recodage Données'!AC20</f>
        <v>0</v>
      </c>
      <c r="AD19" s="11">
        <f>'Recodage Données'!AD20</f>
        <v>0</v>
      </c>
      <c r="AE19" s="11">
        <f>'Recodage Données'!AE20</f>
        <v>0</v>
      </c>
      <c r="AF19">
        <f>'Recodage Données'!AF20</f>
        <v>0</v>
      </c>
      <c r="AG19">
        <f>'Recodage Données'!AG20</f>
        <v>0</v>
      </c>
      <c r="AH19">
        <f>'Recodage Données'!AH20</f>
        <v>0</v>
      </c>
      <c r="AI19">
        <f>'Recodage Données'!AI20</f>
        <v>0</v>
      </c>
      <c r="AJ19">
        <f>'Recodage Données'!AJ20</f>
        <v>0</v>
      </c>
      <c r="AK19">
        <f>'Recodage Données'!AK20</f>
        <v>0</v>
      </c>
      <c r="AL19">
        <f>'Recodage Données'!AL20</f>
        <v>0</v>
      </c>
      <c r="AM19">
        <f>'Recodage Données'!AM20</f>
        <v>0</v>
      </c>
      <c r="AN19">
        <f>'Recodage Données'!AN20</f>
        <v>0</v>
      </c>
      <c r="AO19">
        <f>'Recodage Données'!AO20</f>
        <v>0</v>
      </c>
      <c r="AP19">
        <f>'Recodage Données'!AP20</f>
        <v>0</v>
      </c>
      <c r="AQ19">
        <f>'Recodage Données'!AQ20</f>
        <v>0</v>
      </c>
      <c r="AR19">
        <f>'Recodage Données'!AR20</f>
        <v>0</v>
      </c>
      <c r="AS19">
        <f>'Recodage Données'!AS20</f>
        <v>0</v>
      </c>
      <c r="AT19">
        <f>'Recodage Données'!AT20</f>
        <v>0</v>
      </c>
      <c r="AU19">
        <f>'Recodage Données'!AU20</f>
        <v>0</v>
      </c>
      <c r="AV19">
        <f>'Recodage Données'!AV20</f>
        <v>0</v>
      </c>
      <c r="AW19">
        <f>'Recodage Données'!AW20</f>
        <v>0</v>
      </c>
      <c r="AX19">
        <f>'Recodage Données'!AX20</f>
        <v>0</v>
      </c>
      <c r="AY19">
        <f>'Recodage Données'!AY20</f>
        <v>0</v>
      </c>
      <c r="AZ19">
        <f>'Recodage Données'!AZ20</f>
        <v>0</v>
      </c>
      <c r="BA19">
        <f>'Recodage Données'!BA20</f>
        <v>0</v>
      </c>
      <c r="BB19">
        <f>'Recodage Données'!BB20</f>
        <v>0</v>
      </c>
      <c r="BC19">
        <f>'Recodage Données'!BC20</f>
        <v>0</v>
      </c>
      <c r="BD19">
        <f>'Recodage Données'!BD20</f>
        <v>0</v>
      </c>
      <c r="BE19">
        <f>'Recodage Données'!BE20</f>
        <v>0</v>
      </c>
      <c r="BF19">
        <f>'Recodage Données'!BF20</f>
        <v>0</v>
      </c>
      <c r="BG19">
        <f>'Recodage Données'!BG20</f>
        <v>0</v>
      </c>
      <c r="BH19">
        <f>'Recodage Données'!BH20</f>
        <v>0</v>
      </c>
      <c r="BI19">
        <f>'Recodage Données'!BI20</f>
        <v>0</v>
      </c>
      <c r="BJ19">
        <f>'Recodage Données'!BJ20</f>
        <v>0</v>
      </c>
      <c r="BK19">
        <f>'Recodage Données'!BK20</f>
        <v>0</v>
      </c>
      <c r="BL19">
        <f>'Recodage Données'!BL20</f>
        <v>0</v>
      </c>
      <c r="BM19">
        <f>'Recodage Données'!BM20</f>
        <v>0</v>
      </c>
      <c r="BO19">
        <f>'Recodage Données'!BO20</f>
        <v>0</v>
      </c>
      <c r="BP19">
        <f>'Recodage Données'!BP20</f>
        <v>0</v>
      </c>
      <c r="BQ19">
        <f>'Recodage Données'!BQ20</f>
        <v>0</v>
      </c>
      <c r="BR19">
        <f>'Recodage Données'!BR20</f>
        <v>0</v>
      </c>
      <c r="BS19">
        <f>'Recodage Données'!BS20</f>
        <v>0</v>
      </c>
      <c r="BT19">
        <f>'Recodage Données'!BT20</f>
        <v>0</v>
      </c>
      <c r="BU19">
        <f>'Recodage Données'!BU20</f>
        <v>0</v>
      </c>
      <c r="BV19">
        <f>'Recodage Données'!BV20</f>
        <v>0</v>
      </c>
      <c r="BW19">
        <f>'Recodage Données'!BW20</f>
        <v>0</v>
      </c>
      <c r="BX19">
        <f>'Recodage Données'!BX20</f>
        <v>0</v>
      </c>
      <c r="BY19">
        <f>'Recodage Données'!BY20</f>
        <v>0</v>
      </c>
      <c r="BZ19">
        <f>'Recodage Données'!BZ20</f>
        <v>0</v>
      </c>
      <c r="CA19">
        <f>'Recodage Données'!CA20</f>
        <v>0</v>
      </c>
      <c r="CB19">
        <f>'Recodage Données'!CB20</f>
        <v>0</v>
      </c>
      <c r="CC19">
        <f>'Recodage Données'!CC20</f>
        <v>0</v>
      </c>
      <c r="CD19">
        <f>'Recodage Données'!CD20</f>
        <v>0</v>
      </c>
      <c r="CE19">
        <f>'Recodage Données'!CE20</f>
        <v>0</v>
      </c>
      <c r="CF19">
        <f>'Recodage Données'!CF20</f>
        <v>0</v>
      </c>
    </row>
    <row r="20" spans="2:84" ht="15.75" customHeight="1" x14ac:dyDescent="0.25">
      <c r="B20" s="41">
        <f>'Recodage Données'!B21</f>
        <v>0</v>
      </c>
      <c r="C20" s="11">
        <f>'Recodage Données'!C21</f>
        <v>0</v>
      </c>
      <c r="D20" s="11">
        <f>'Recodage Données'!D21</f>
        <v>0</v>
      </c>
      <c r="E20" s="11">
        <f>'Recodage Données'!E21</f>
        <v>0</v>
      </c>
      <c r="F20" s="11">
        <f>'Recodage Données'!F21</f>
        <v>0</v>
      </c>
      <c r="G20" s="11">
        <f>'Recodage Données'!G21</f>
        <v>0</v>
      </c>
      <c r="H20" s="40">
        <f>'Recodage Données'!H21</f>
        <v>0</v>
      </c>
      <c r="I20" s="11">
        <f>'Recodage Données'!I21</f>
        <v>0</v>
      </c>
      <c r="J20" s="11">
        <f>'Recodage Données'!J21</f>
        <v>0</v>
      </c>
      <c r="K20" s="38">
        <f>'Recodage Données'!K21</f>
        <v>0</v>
      </c>
      <c r="L20" s="11">
        <f>'Recodage Données'!L21</f>
        <v>0</v>
      </c>
      <c r="M20" s="11">
        <f>'Recodage Données'!M21</f>
        <v>0</v>
      </c>
      <c r="N20" s="11">
        <f>'Recodage Données'!N21</f>
        <v>0</v>
      </c>
      <c r="O20" s="12">
        <f>'Recodage Données'!O21</f>
        <v>0</v>
      </c>
      <c r="P20" s="11">
        <f>'Recodage Données'!P21</f>
        <v>0</v>
      </c>
      <c r="Q20" s="12">
        <f>'Recodage Données'!Q21</f>
        <v>0</v>
      </c>
      <c r="R20" s="38">
        <f>'Recodage Données'!R21</f>
        <v>0</v>
      </c>
      <c r="S20" s="11">
        <f>'Recodage Données'!S21</f>
        <v>0</v>
      </c>
      <c r="T20" s="11">
        <f>'Recodage Données'!T21</f>
        <v>0</v>
      </c>
      <c r="U20" s="11">
        <f>'Recodage Données'!U21</f>
        <v>0</v>
      </c>
      <c r="V20" s="11">
        <f>'Recodage Données'!V21</f>
        <v>0</v>
      </c>
      <c r="W20" s="11">
        <f>'Recodage Données'!W21</f>
        <v>0</v>
      </c>
      <c r="X20" s="11">
        <f>'Recodage Données'!X21</f>
        <v>0</v>
      </c>
      <c r="Y20" s="11">
        <f>'Recodage Données'!Y21</f>
        <v>0</v>
      </c>
      <c r="Z20" s="11">
        <f>'Recodage Données'!Z21</f>
        <v>0</v>
      </c>
      <c r="AA20" s="11">
        <f>'Recodage Données'!AA21</f>
        <v>0</v>
      </c>
      <c r="AB20" s="11">
        <f>'Recodage Données'!AB21</f>
        <v>0</v>
      </c>
      <c r="AC20" s="11">
        <f>'Recodage Données'!AC21</f>
        <v>0</v>
      </c>
      <c r="AD20" s="11">
        <f>'Recodage Données'!AD21</f>
        <v>0</v>
      </c>
      <c r="AE20" s="11">
        <f>'Recodage Données'!AE21</f>
        <v>0</v>
      </c>
      <c r="AF20">
        <f>'Recodage Données'!AF21</f>
        <v>0</v>
      </c>
      <c r="AG20">
        <f>'Recodage Données'!AG21</f>
        <v>0</v>
      </c>
      <c r="AH20">
        <f>'Recodage Données'!AH21</f>
        <v>0</v>
      </c>
      <c r="AI20">
        <f>'Recodage Données'!AI21</f>
        <v>0</v>
      </c>
      <c r="AJ20">
        <f>'Recodage Données'!AJ21</f>
        <v>0</v>
      </c>
      <c r="AK20">
        <f>'Recodage Données'!AK21</f>
        <v>0</v>
      </c>
      <c r="AL20">
        <f>'Recodage Données'!AL21</f>
        <v>0</v>
      </c>
      <c r="AM20">
        <f>'Recodage Données'!AM21</f>
        <v>0</v>
      </c>
      <c r="AN20">
        <f>'Recodage Données'!AN21</f>
        <v>0</v>
      </c>
      <c r="AO20">
        <f>'Recodage Données'!AO21</f>
        <v>0</v>
      </c>
      <c r="AP20">
        <f>'Recodage Données'!AP21</f>
        <v>0</v>
      </c>
      <c r="AQ20">
        <f>'Recodage Données'!AQ21</f>
        <v>0</v>
      </c>
      <c r="AR20">
        <f>'Recodage Données'!AR21</f>
        <v>0</v>
      </c>
      <c r="AS20">
        <f>'Recodage Données'!AS21</f>
        <v>0</v>
      </c>
      <c r="AT20">
        <f>'Recodage Données'!AT21</f>
        <v>0</v>
      </c>
      <c r="AU20">
        <f>'Recodage Données'!AU21</f>
        <v>0</v>
      </c>
      <c r="AV20">
        <f>'Recodage Données'!AV21</f>
        <v>0</v>
      </c>
      <c r="AW20">
        <f>'Recodage Données'!AW21</f>
        <v>0</v>
      </c>
      <c r="AX20">
        <f>'Recodage Données'!AX21</f>
        <v>0</v>
      </c>
      <c r="AY20">
        <f>'Recodage Données'!AY21</f>
        <v>0</v>
      </c>
      <c r="AZ20">
        <f>'Recodage Données'!AZ21</f>
        <v>0</v>
      </c>
      <c r="BA20">
        <f>'Recodage Données'!BA21</f>
        <v>0</v>
      </c>
      <c r="BB20">
        <f>'Recodage Données'!BB21</f>
        <v>0</v>
      </c>
      <c r="BC20">
        <f>'Recodage Données'!BC21</f>
        <v>0</v>
      </c>
      <c r="BD20">
        <f>'Recodage Données'!BD21</f>
        <v>0</v>
      </c>
      <c r="BE20">
        <f>'Recodage Données'!BE21</f>
        <v>0</v>
      </c>
      <c r="BF20">
        <f>'Recodage Données'!BF21</f>
        <v>0</v>
      </c>
      <c r="BG20">
        <f>'Recodage Données'!BG21</f>
        <v>0</v>
      </c>
      <c r="BH20">
        <f>'Recodage Données'!BH21</f>
        <v>0</v>
      </c>
      <c r="BI20">
        <f>'Recodage Données'!BI21</f>
        <v>0</v>
      </c>
      <c r="BJ20">
        <f>'Recodage Données'!BJ21</f>
        <v>0</v>
      </c>
      <c r="BK20">
        <f>'Recodage Données'!BK21</f>
        <v>0</v>
      </c>
      <c r="BL20">
        <f>'Recodage Données'!BL21</f>
        <v>0</v>
      </c>
      <c r="BM20">
        <f>'Recodage Données'!BM21</f>
        <v>0</v>
      </c>
      <c r="BO20">
        <f>'Recodage Données'!BO21</f>
        <v>0</v>
      </c>
      <c r="BP20">
        <f>'Recodage Données'!BP21</f>
        <v>0</v>
      </c>
      <c r="BQ20">
        <f>'Recodage Données'!BQ21</f>
        <v>0</v>
      </c>
      <c r="BR20">
        <f>'Recodage Données'!BR21</f>
        <v>0</v>
      </c>
      <c r="BS20">
        <f>'Recodage Données'!BS21</f>
        <v>0</v>
      </c>
      <c r="BT20">
        <f>'Recodage Données'!BT21</f>
        <v>0</v>
      </c>
      <c r="BU20">
        <f>'Recodage Données'!BU21</f>
        <v>0</v>
      </c>
      <c r="BV20">
        <f>'Recodage Données'!BV21</f>
        <v>0</v>
      </c>
      <c r="BW20">
        <f>'Recodage Données'!BW21</f>
        <v>0</v>
      </c>
      <c r="BX20">
        <f>'Recodage Données'!BX21</f>
        <v>0</v>
      </c>
      <c r="BY20">
        <f>'Recodage Données'!BY21</f>
        <v>0</v>
      </c>
      <c r="BZ20">
        <f>'Recodage Données'!BZ21</f>
        <v>0</v>
      </c>
      <c r="CA20">
        <f>'Recodage Données'!CA21</f>
        <v>0</v>
      </c>
      <c r="CB20">
        <f>'Recodage Données'!CB21</f>
        <v>0</v>
      </c>
      <c r="CC20">
        <f>'Recodage Données'!CC21</f>
        <v>0</v>
      </c>
      <c r="CD20">
        <f>'Recodage Données'!CD21</f>
        <v>0</v>
      </c>
      <c r="CE20">
        <f>'Recodage Données'!CE21</f>
        <v>0</v>
      </c>
      <c r="CF20">
        <f>'Recodage Données'!CF21</f>
        <v>0</v>
      </c>
    </row>
    <row r="21" spans="2:84" ht="15.75" customHeight="1" x14ac:dyDescent="0.25">
      <c r="B21" s="42">
        <f>'Recodage Données'!B22</f>
        <v>0</v>
      </c>
      <c r="C21" s="42">
        <f>'Recodage Données'!C22</f>
        <v>0</v>
      </c>
      <c r="D21" s="42">
        <f>'Recodage Données'!D22</f>
        <v>0</v>
      </c>
      <c r="E21" s="42">
        <f>'Recodage Données'!E22</f>
        <v>0</v>
      </c>
      <c r="F21" s="42">
        <f>'Recodage Données'!F22</f>
        <v>0</v>
      </c>
      <c r="G21" s="1">
        <f>'Recodage Données'!G22</f>
        <v>0</v>
      </c>
      <c r="H21" s="1">
        <f>'Recodage Données'!H22</f>
        <v>0</v>
      </c>
      <c r="I21" s="1">
        <f>'Recodage Données'!I22</f>
        <v>0</v>
      </c>
      <c r="J21" s="1">
        <f>'Recodage Données'!J22</f>
        <v>0</v>
      </c>
      <c r="K21" s="1">
        <f>'Recodage Données'!K22</f>
        <v>0</v>
      </c>
      <c r="L21" s="1">
        <f>'Recodage Données'!L22</f>
        <v>0</v>
      </c>
      <c r="M21" s="1">
        <f>'Recodage Données'!M22</f>
        <v>0</v>
      </c>
      <c r="N21" s="1">
        <f>'Recodage Données'!N22</f>
        <v>0</v>
      </c>
      <c r="O21" s="2">
        <f>'Recodage Données'!O22</f>
        <v>0</v>
      </c>
      <c r="P21" s="1">
        <f>'Recodage Données'!P22</f>
        <v>0</v>
      </c>
      <c r="Q21" s="2">
        <f>'Recodage Données'!Q22</f>
        <v>0</v>
      </c>
      <c r="R21" s="1">
        <f>'Recodage Données'!R22</f>
        <v>0</v>
      </c>
      <c r="S21" s="1">
        <f>'Recodage Données'!S22</f>
        <v>0</v>
      </c>
      <c r="T21" s="1">
        <f>'Recodage Données'!T22</f>
        <v>0</v>
      </c>
      <c r="U21" s="1">
        <f>'Recodage Données'!U22</f>
        <v>0</v>
      </c>
      <c r="V21" s="1">
        <f>'Recodage Données'!V22</f>
        <v>0</v>
      </c>
      <c r="W21" s="1">
        <f>'Recodage Données'!W22</f>
        <v>0</v>
      </c>
      <c r="X21" s="1">
        <f>'Recodage Données'!X22</f>
        <v>0</v>
      </c>
      <c r="Y21" s="1">
        <f>'Recodage Données'!Y22</f>
        <v>0</v>
      </c>
      <c r="Z21" s="1">
        <f>'Recodage Données'!Z22</f>
        <v>0</v>
      </c>
      <c r="AA21" s="1">
        <f>'Recodage Données'!AA22</f>
        <v>0</v>
      </c>
      <c r="AB21" s="1">
        <f>'Recodage Données'!AB22</f>
        <v>0</v>
      </c>
      <c r="AC21" s="1">
        <f>'Recodage Données'!AC22</f>
        <v>0</v>
      </c>
      <c r="AD21" s="1">
        <f>'Recodage Données'!AD22</f>
        <v>0</v>
      </c>
      <c r="AE21" s="1">
        <f>'Recodage Données'!AE22</f>
        <v>0</v>
      </c>
      <c r="AF21">
        <f>'Recodage Données'!AF22</f>
        <v>0</v>
      </c>
      <c r="AG21">
        <f>'Recodage Données'!AG22</f>
        <v>0</v>
      </c>
      <c r="AH21">
        <f>'Recodage Données'!AH22</f>
        <v>0</v>
      </c>
      <c r="AI21">
        <f>'Recodage Données'!AI22</f>
        <v>0</v>
      </c>
      <c r="AJ21">
        <f>'Recodage Données'!AJ22</f>
        <v>0</v>
      </c>
      <c r="AK21">
        <f>'Recodage Données'!AK22</f>
        <v>0</v>
      </c>
      <c r="AL21">
        <f>'Recodage Données'!AL22</f>
        <v>0</v>
      </c>
      <c r="AM21">
        <f>'Recodage Données'!AM22</f>
        <v>0</v>
      </c>
      <c r="AN21">
        <f>'Recodage Données'!AN22</f>
        <v>0</v>
      </c>
      <c r="AO21">
        <f>'Recodage Données'!AO22</f>
        <v>0</v>
      </c>
      <c r="AP21">
        <f>'Recodage Données'!AP22</f>
        <v>0</v>
      </c>
      <c r="AQ21">
        <f>'Recodage Données'!AQ22</f>
        <v>0</v>
      </c>
      <c r="AR21">
        <f>'Recodage Données'!AR22</f>
        <v>0</v>
      </c>
      <c r="AS21">
        <f>'Recodage Données'!AS22</f>
        <v>0</v>
      </c>
      <c r="AT21">
        <f>'Recodage Données'!AT22</f>
        <v>0</v>
      </c>
      <c r="AU21">
        <f>'Recodage Données'!AU22</f>
        <v>0</v>
      </c>
      <c r="AV21">
        <f>'Recodage Données'!AV22</f>
        <v>0</v>
      </c>
      <c r="AW21">
        <f>'Recodage Données'!AW22</f>
        <v>0</v>
      </c>
      <c r="AX21">
        <f>'Recodage Données'!AX22</f>
        <v>0</v>
      </c>
      <c r="AY21">
        <f>'Recodage Données'!AY22</f>
        <v>0</v>
      </c>
      <c r="AZ21">
        <f>'Recodage Données'!AZ22</f>
        <v>0</v>
      </c>
      <c r="BA21">
        <f>'Recodage Données'!BA22</f>
        <v>0</v>
      </c>
      <c r="BB21">
        <f>'Recodage Données'!BB22</f>
        <v>0</v>
      </c>
      <c r="BC21">
        <f>'Recodage Données'!BC22</f>
        <v>0</v>
      </c>
      <c r="BD21">
        <f>'Recodage Données'!BD22</f>
        <v>0</v>
      </c>
      <c r="BE21">
        <f>'Recodage Données'!BE22</f>
        <v>0</v>
      </c>
      <c r="BF21">
        <f>'Recodage Données'!BF22</f>
        <v>0</v>
      </c>
      <c r="BG21">
        <f>'Recodage Données'!BG22</f>
        <v>0</v>
      </c>
      <c r="BH21">
        <f>'Recodage Données'!BH22</f>
        <v>0</v>
      </c>
      <c r="BI21">
        <f>'Recodage Données'!BI22</f>
        <v>0</v>
      </c>
      <c r="BJ21">
        <f>'Recodage Données'!BJ22</f>
        <v>0</v>
      </c>
      <c r="BK21">
        <f>'Recodage Données'!BK22</f>
        <v>0</v>
      </c>
      <c r="BL21">
        <f>'Recodage Données'!BL22</f>
        <v>0</v>
      </c>
      <c r="BM21">
        <f>'Recodage Données'!BM22</f>
        <v>0</v>
      </c>
      <c r="BO21">
        <f>'Recodage Données'!BO22</f>
        <v>0</v>
      </c>
      <c r="BP21">
        <f>'Recodage Données'!BP22</f>
        <v>0</v>
      </c>
      <c r="BQ21">
        <f>'Recodage Données'!BQ22</f>
        <v>0</v>
      </c>
      <c r="BR21">
        <f>'Recodage Données'!BR22</f>
        <v>0</v>
      </c>
      <c r="BS21">
        <f>'Recodage Données'!BS22</f>
        <v>0</v>
      </c>
      <c r="BT21">
        <f>'Recodage Données'!BT22</f>
        <v>0</v>
      </c>
      <c r="BU21">
        <f>'Recodage Données'!BU22</f>
        <v>0</v>
      </c>
      <c r="BV21">
        <f>'Recodage Données'!BV22</f>
        <v>0</v>
      </c>
      <c r="BW21">
        <f>'Recodage Données'!BW22</f>
        <v>0</v>
      </c>
      <c r="BX21">
        <f>'Recodage Données'!BX22</f>
        <v>0</v>
      </c>
      <c r="BY21">
        <f>'Recodage Données'!BY22</f>
        <v>0</v>
      </c>
      <c r="BZ21">
        <f>'Recodage Données'!BZ22</f>
        <v>0</v>
      </c>
      <c r="CA21">
        <f>'Recodage Données'!CA22</f>
        <v>0</v>
      </c>
      <c r="CB21">
        <f>'Recodage Données'!CB22</f>
        <v>0</v>
      </c>
      <c r="CC21">
        <f>'Recodage Données'!CC22</f>
        <v>0</v>
      </c>
      <c r="CD21">
        <f>'Recodage Données'!CD22</f>
        <v>0</v>
      </c>
      <c r="CE21">
        <f>'Recodage Données'!CE22</f>
        <v>0</v>
      </c>
      <c r="CF21">
        <f>'Recodage Données'!CF22</f>
        <v>0</v>
      </c>
    </row>
    <row r="22" spans="2:84" ht="15.75" customHeight="1" x14ac:dyDescent="0.25">
      <c r="B22" s="42">
        <f>'Recodage Données'!B23</f>
        <v>0</v>
      </c>
      <c r="C22" s="42">
        <f>'Recodage Données'!C23</f>
        <v>0</v>
      </c>
      <c r="D22" s="42">
        <f>'Recodage Données'!D23</f>
        <v>0</v>
      </c>
      <c r="E22" s="42">
        <f>'Recodage Données'!E23</f>
        <v>0</v>
      </c>
      <c r="F22" s="42">
        <f>'Recodage Données'!F23</f>
        <v>0</v>
      </c>
      <c r="G22" s="1">
        <f>'Recodage Données'!G23</f>
        <v>0</v>
      </c>
      <c r="H22" s="1">
        <f>'Recodage Données'!H23</f>
        <v>0</v>
      </c>
      <c r="I22" s="1">
        <f>'Recodage Données'!I23</f>
        <v>0</v>
      </c>
      <c r="J22" s="1">
        <f>'Recodage Données'!J23</f>
        <v>0</v>
      </c>
      <c r="K22" s="1">
        <f>'Recodage Données'!K23</f>
        <v>0</v>
      </c>
      <c r="L22" s="1">
        <f>'Recodage Données'!L23</f>
        <v>0</v>
      </c>
      <c r="M22" s="1">
        <f>'Recodage Données'!M23</f>
        <v>0</v>
      </c>
      <c r="N22" s="1">
        <f>'Recodage Données'!N23</f>
        <v>0</v>
      </c>
      <c r="O22" s="2">
        <f>'Recodage Données'!O23</f>
        <v>0</v>
      </c>
      <c r="P22" s="1">
        <f>'Recodage Données'!P23</f>
        <v>0</v>
      </c>
      <c r="Q22" s="2">
        <f>'Recodage Données'!Q23</f>
        <v>0</v>
      </c>
      <c r="R22" s="1">
        <f>'Recodage Données'!R23</f>
        <v>0</v>
      </c>
      <c r="S22" s="1">
        <f>'Recodage Données'!S23</f>
        <v>0</v>
      </c>
      <c r="T22" s="1">
        <f>'Recodage Données'!T23</f>
        <v>0</v>
      </c>
      <c r="U22" s="1">
        <f>'Recodage Données'!U23</f>
        <v>0</v>
      </c>
      <c r="V22" s="1">
        <f>'Recodage Données'!V23</f>
        <v>0</v>
      </c>
      <c r="W22" s="1">
        <f>'Recodage Données'!W23</f>
        <v>0</v>
      </c>
      <c r="X22" s="1">
        <f>'Recodage Données'!X23</f>
        <v>0</v>
      </c>
      <c r="Y22" s="1">
        <f>'Recodage Données'!Y23</f>
        <v>0</v>
      </c>
      <c r="Z22" s="1">
        <f>'Recodage Données'!Z23</f>
        <v>0</v>
      </c>
      <c r="AA22" s="1">
        <f>'Recodage Données'!AA23</f>
        <v>0</v>
      </c>
      <c r="AB22" s="1">
        <f>'Recodage Données'!AB23</f>
        <v>0</v>
      </c>
      <c r="AC22" s="1">
        <f>'Recodage Données'!AC23</f>
        <v>0</v>
      </c>
      <c r="AD22" s="1">
        <f>'Recodage Données'!AD23</f>
        <v>0</v>
      </c>
      <c r="AE22" s="1">
        <f>'Recodage Données'!AE23</f>
        <v>0</v>
      </c>
      <c r="AF22">
        <f>'Recodage Données'!AF23</f>
        <v>0</v>
      </c>
      <c r="AG22">
        <f>'Recodage Données'!AG23</f>
        <v>0</v>
      </c>
      <c r="AH22">
        <f>'Recodage Données'!AH23</f>
        <v>0</v>
      </c>
      <c r="AI22">
        <f>'Recodage Données'!AI23</f>
        <v>0</v>
      </c>
      <c r="AJ22">
        <f>'Recodage Données'!AJ23</f>
        <v>0</v>
      </c>
      <c r="AK22">
        <f>'Recodage Données'!AK23</f>
        <v>0</v>
      </c>
      <c r="AL22">
        <f>'Recodage Données'!AL23</f>
        <v>0</v>
      </c>
      <c r="AM22">
        <f>'Recodage Données'!AM23</f>
        <v>0</v>
      </c>
      <c r="AN22">
        <f>'Recodage Données'!AN23</f>
        <v>0</v>
      </c>
      <c r="AO22">
        <f>'Recodage Données'!AO23</f>
        <v>0</v>
      </c>
      <c r="AP22">
        <f>'Recodage Données'!AP23</f>
        <v>0</v>
      </c>
      <c r="AQ22">
        <f>'Recodage Données'!AQ23</f>
        <v>0</v>
      </c>
      <c r="AR22">
        <f>'Recodage Données'!AR23</f>
        <v>0</v>
      </c>
      <c r="AS22">
        <f>'Recodage Données'!AS23</f>
        <v>0</v>
      </c>
      <c r="AT22">
        <f>'Recodage Données'!AT23</f>
        <v>0</v>
      </c>
      <c r="AU22">
        <f>'Recodage Données'!AU23</f>
        <v>0</v>
      </c>
      <c r="AV22">
        <f>'Recodage Données'!AV23</f>
        <v>0</v>
      </c>
      <c r="AW22">
        <f>'Recodage Données'!AW23</f>
        <v>0</v>
      </c>
      <c r="AX22">
        <f>'Recodage Données'!AX23</f>
        <v>0</v>
      </c>
      <c r="AY22">
        <f>'Recodage Données'!AY23</f>
        <v>0</v>
      </c>
      <c r="AZ22">
        <f>'Recodage Données'!AZ23</f>
        <v>0</v>
      </c>
      <c r="BA22">
        <f>'Recodage Données'!BA23</f>
        <v>0</v>
      </c>
      <c r="BB22">
        <f>'Recodage Données'!BB23</f>
        <v>0</v>
      </c>
      <c r="BC22">
        <f>'Recodage Données'!BC23</f>
        <v>0</v>
      </c>
      <c r="BD22">
        <f>'Recodage Données'!BD23</f>
        <v>0</v>
      </c>
      <c r="BE22">
        <f>'Recodage Données'!BE23</f>
        <v>0</v>
      </c>
      <c r="BF22">
        <f>'Recodage Données'!BF23</f>
        <v>0</v>
      </c>
      <c r="BG22">
        <f>'Recodage Données'!BG23</f>
        <v>0</v>
      </c>
      <c r="BH22">
        <f>'Recodage Données'!BH23</f>
        <v>0</v>
      </c>
      <c r="BI22">
        <f>'Recodage Données'!BI23</f>
        <v>0</v>
      </c>
      <c r="BJ22">
        <f>'Recodage Données'!BJ23</f>
        <v>0</v>
      </c>
      <c r="BK22">
        <f>'Recodage Données'!BK23</f>
        <v>0</v>
      </c>
      <c r="BL22">
        <f>'Recodage Données'!BL23</f>
        <v>0</v>
      </c>
      <c r="BM22">
        <f>'Recodage Données'!BM23</f>
        <v>0</v>
      </c>
      <c r="BO22">
        <f>'Recodage Données'!BO23</f>
        <v>0</v>
      </c>
      <c r="BP22">
        <f>'Recodage Données'!BP23</f>
        <v>0</v>
      </c>
      <c r="BQ22">
        <f>'Recodage Données'!BQ23</f>
        <v>0</v>
      </c>
      <c r="BR22">
        <f>'Recodage Données'!BR23</f>
        <v>0</v>
      </c>
      <c r="BS22">
        <f>'Recodage Données'!BS23</f>
        <v>0</v>
      </c>
      <c r="BT22">
        <f>'Recodage Données'!BT23</f>
        <v>0</v>
      </c>
      <c r="BU22">
        <f>'Recodage Données'!BU23</f>
        <v>0</v>
      </c>
      <c r="BV22">
        <f>'Recodage Données'!BV23</f>
        <v>0</v>
      </c>
      <c r="BW22">
        <f>'Recodage Données'!BW23</f>
        <v>0</v>
      </c>
      <c r="BX22">
        <f>'Recodage Données'!BX23</f>
        <v>0</v>
      </c>
      <c r="BY22">
        <f>'Recodage Données'!BY23</f>
        <v>0</v>
      </c>
      <c r="BZ22">
        <f>'Recodage Données'!BZ23</f>
        <v>0</v>
      </c>
      <c r="CA22">
        <f>'Recodage Données'!CA23</f>
        <v>0</v>
      </c>
      <c r="CB22">
        <f>'Recodage Données'!CB23</f>
        <v>0</v>
      </c>
      <c r="CC22">
        <f>'Recodage Données'!CC23</f>
        <v>0</v>
      </c>
      <c r="CD22">
        <f>'Recodage Données'!CD23</f>
        <v>0</v>
      </c>
      <c r="CE22">
        <f>'Recodage Données'!CE23</f>
        <v>0</v>
      </c>
      <c r="CF22">
        <f>'Recodage Données'!CF23</f>
        <v>0</v>
      </c>
    </row>
    <row r="23" spans="2:84" ht="15.75" customHeight="1" x14ac:dyDescent="0.25">
      <c r="B23" s="42">
        <f>'Recodage Données'!B24</f>
        <v>0</v>
      </c>
      <c r="C23" s="42">
        <f>'Recodage Données'!C24</f>
        <v>0</v>
      </c>
      <c r="D23" s="42">
        <f>'Recodage Données'!D24</f>
        <v>0</v>
      </c>
      <c r="E23" s="42">
        <f>'Recodage Données'!E24</f>
        <v>0</v>
      </c>
      <c r="F23" s="42">
        <f>'Recodage Données'!F24</f>
        <v>0</v>
      </c>
      <c r="G23" s="1">
        <f>'Recodage Données'!G24</f>
        <v>0</v>
      </c>
      <c r="H23" s="1">
        <f>'Recodage Données'!H24</f>
        <v>0</v>
      </c>
      <c r="I23" s="1">
        <f>'Recodage Données'!I24</f>
        <v>0</v>
      </c>
      <c r="J23" s="1">
        <f>'Recodage Données'!J24</f>
        <v>0</v>
      </c>
      <c r="K23" s="1">
        <f>'Recodage Données'!K24</f>
        <v>0</v>
      </c>
      <c r="L23" s="1">
        <f>'Recodage Données'!L24</f>
        <v>0</v>
      </c>
      <c r="M23" s="1">
        <f>'Recodage Données'!M24</f>
        <v>0</v>
      </c>
      <c r="N23" s="1">
        <f>'Recodage Données'!N24</f>
        <v>0</v>
      </c>
      <c r="O23" s="2">
        <f>'Recodage Données'!O24</f>
        <v>0</v>
      </c>
      <c r="P23" s="1">
        <f>'Recodage Données'!P24</f>
        <v>0</v>
      </c>
      <c r="Q23" s="2">
        <f>'Recodage Données'!Q24</f>
        <v>0</v>
      </c>
      <c r="R23" s="1">
        <f>'Recodage Données'!R24</f>
        <v>0</v>
      </c>
      <c r="S23" s="1">
        <f>'Recodage Données'!S24</f>
        <v>0</v>
      </c>
      <c r="T23" s="1">
        <f>'Recodage Données'!T24</f>
        <v>0</v>
      </c>
      <c r="U23" s="1">
        <f>'Recodage Données'!U24</f>
        <v>0</v>
      </c>
      <c r="V23" s="1">
        <f>'Recodage Données'!V24</f>
        <v>0</v>
      </c>
      <c r="W23" s="1">
        <f>'Recodage Données'!W24</f>
        <v>0</v>
      </c>
      <c r="X23" s="1">
        <f>'Recodage Données'!X24</f>
        <v>0</v>
      </c>
      <c r="Y23" s="1">
        <f>'Recodage Données'!Y24</f>
        <v>0</v>
      </c>
      <c r="Z23" s="1">
        <f>'Recodage Données'!Z24</f>
        <v>0</v>
      </c>
      <c r="AA23" s="1">
        <f>'Recodage Données'!AA24</f>
        <v>0</v>
      </c>
      <c r="AB23" s="1">
        <f>'Recodage Données'!AB24</f>
        <v>0</v>
      </c>
      <c r="AC23" s="1">
        <f>'Recodage Données'!AC24</f>
        <v>0</v>
      </c>
      <c r="AD23" s="1">
        <f>'Recodage Données'!AD24</f>
        <v>0</v>
      </c>
      <c r="AE23" s="1">
        <f>'Recodage Données'!AE24</f>
        <v>0</v>
      </c>
      <c r="AF23">
        <f>'Recodage Données'!AF24</f>
        <v>0</v>
      </c>
      <c r="AG23">
        <f>'Recodage Données'!AG24</f>
        <v>0</v>
      </c>
      <c r="AH23">
        <f>'Recodage Données'!AH24</f>
        <v>0</v>
      </c>
      <c r="AI23">
        <f>'Recodage Données'!AI24</f>
        <v>0</v>
      </c>
      <c r="AJ23">
        <f>'Recodage Données'!AJ24</f>
        <v>0</v>
      </c>
      <c r="AK23">
        <f>'Recodage Données'!AK24</f>
        <v>0</v>
      </c>
      <c r="AL23">
        <f>'Recodage Données'!AL24</f>
        <v>0</v>
      </c>
      <c r="AM23">
        <f>'Recodage Données'!AM24</f>
        <v>0</v>
      </c>
      <c r="AN23">
        <f>'Recodage Données'!AN24</f>
        <v>0</v>
      </c>
      <c r="AO23">
        <f>'Recodage Données'!AO24</f>
        <v>0</v>
      </c>
      <c r="AP23">
        <f>'Recodage Données'!AP24</f>
        <v>0</v>
      </c>
      <c r="AQ23">
        <f>'Recodage Données'!AQ24</f>
        <v>0</v>
      </c>
      <c r="AR23">
        <f>'Recodage Données'!AR24</f>
        <v>0</v>
      </c>
      <c r="AS23">
        <f>'Recodage Données'!AS24</f>
        <v>0</v>
      </c>
      <c r="AT23">
        <f>'Recodage Données'!AT24</f>
        <v>0</v>
      </c>
      <c r="AU23">
        <f>'Recodage Données'!AU24</f>
        <v>0</v>
      </c>
      <c r="AV23">
        <f>'Recodage Données'!AV24</f>
        <v>0</v>
      </c>
      <c r="AW23">
        <f>'Recodage Données'!AW24</f>
        <v>0</v>
      </c>
      <c r="AX23">
        <f>'Recodage Données'!AX24</f>
        <v>0</v>
      </c>
      <c r="AY23">
        <f>'Recodage Données'!AY24</f>
        <v>0</v>
      </c>
      <c r="AZ23">
        <f>'Recodage Données'!AZ24</f>
        <v>0</v>
      </c>
      <c r="BA23">
        <f>'Recodage Données'!BA24</f>
        <v>0</v>
      </c>
      <c r="BB23">
        <f>'Recodage Données'!BB24</f>
        <v>0</v>
      </c>
      <c r="BC23">
        <f>'Recodage Données'!BC24</f>
        <v>0</v>
      </c>
      <c r="BD23">
        <f>'Recodage Données'!BD24</f>
        <v>0</v>
      </c>
      <c r="BE23">
        <f>'Recodage Données'!BE24</f>
        <v>0</v>
      </c>
      <c r="BF23">
        <f>'Recodage Données'!BF24</f>
        <v>0</v>
      </c>
      <c r="BG23">
        <f>'Recodage Données'!BG24</f>
        <v>0</v>
      </c>
      <c r="BH23">
        <f>'Recodage Données'!BH24</f>
        <v>0</v>
      </c>
      <c r="BI23">
        <f>'Recodage Données'!BI24</f>
        <v>0</v>
      </c>
      <c r="BJ23">
        <f>'Recodage Données'!BJ24</f>
        <v>0</v>
      </c>
      <c r="BK23">
        <f>'Recodage Données'!BK24</f>
        <v>0</v>
      </c>
      <c r="BL23">
        <f>'Recodage Données'!BL24</f>
        <v>0</v>
      </c>
      <c r="BM23">
        <f>'Recodage Données'!BM24</f>
        <v>0</v>
      </c>
      <c r="BO23">
        <f>'Recodage Données'!BO24</f>
        <v>0</v>
      </c>
      <c r="BP23">
        <f>'Recodage Données'!BP24</f>
        <v>0</v>
      </c>
      <c r="BQ23">
        <f>'Recodage Données'!BQ24</f>
        <v>0</v>
      </c>
      <c r="BR23">
        <f>'Recodage Données'!BR24</f>
        <v>0</v>
      </c>
      <c r="BS23">
        <f>'Recodage Données'!BS24</f>
        <v>0</v>
      </c>
      <c r="BT23">
        <f>'Recodage Données'!BT24</f>
        <v>0</v>
      </c>
      <c r="BU23">
        <f>'Recodage Données'!BU24</f>
        <v>0</v>
      </c>
      <c r="BV23">
        <f>'Recodage Données'!BV24</f>
        <v>0</v>
      </c>
      <c r="BW23">
        <f>'Recodage Données'!BW24</f>
        <v>0</v>
      </c>
      <c r="BX23">
        <f>'Recodage Données'!BX24</f>
        <v>0</v>
      </c>
      <c r="BY23">
        <f>'Recodage Données'!BY24</f>
        <v>0</v>
      </c>
      <c r="BZ23">
        <f>'Recodage Données'!BZ24</f>
        <v>0</v>
      </c>
      <c r="CA23">
        <f>'Recodage Données'!CA24</f>
        <v>0</v>
      </c>
      <c r="CB23">
        <f>'Recodage Données'!CB24</f>
        <v>0</v>
      </c>
      <c r="CC23">
        <f>'Recodage Données'!CC24</f>
        <v>0</v>
      </c>
      <c r="CD23">
        <f>'Recodage Données'!CD24</f>
        <v>0</v>
      </c>
      <c r="CE23">
        <f>'Recodage Données'!CE24</f>
        <v>0</v>
      </c>
      <c r="CF23">
        <f>'Recodage Données'!CF24</f>
        <v>0</v>
      </c>
    </row>
    <row r="24" spans="2:84" ht="15.75" customHeight="1" x14ac:dyDescent="0.25">
      <c r="B24" s="42">
        <f>'Recodage Données'!B25</f>
        <v>0</v>
      </c>
      <c r="C24" s="42">
        <f>'Recodage Données'!C25</f>
        <v>0</v>
      </c>
      <c r="D24" s="42">
        <f>'Recodage Données'!D25</f>
        <v>0</v>
      </c>
      <c r="E24" s="42">
        <f>'Recodage Données'!E25</f>
        <v>0</v>
      </c>
      <c r="F24" s="42">
        <f>'Recodage Données'!F25</f>
        <v>0</v>
      </c>
      <c r="G24" s="1">
        <f>'Recodage Données'!G25</f>
        <v>0</v>
      </c>
      <c r="H24" s="1">
        <f>'Recodage Données'!H25</f>
        <v>0</v>
      </c>
      <c r="I24" s="1">
        <f>'Recodage Données'!I25</f>
        <v>0</v>
      </c>
      <c r="J24" s="1">
        <f>'Recodage Données'!J25</f>
        <v>0</v>
      </c>
      <c r="K24" s="1">
        <f>'Recodage Données'!K25</f>
        <v>0</v>
      </c>
      <c r="L24" s="1">
        <f>'Recodage Données'!L25</f>
        <v>0</v>
      </c>
      <c r="M24" s="1">
        <f>'Recodage Données'!M25</f>
        <v>0</v>
      </c>
      <c r="N24" s="1">
        <f>'Recodage Données'!N25</f>
        <v>0</v>
      </c>
      <c r="O24" s="2">
        <f>'Recodage Données'!O25</f>
        <v>0</v>
      </c>
      <c r="P24" s="1">
        <f>'Recodage Données'!P25</f>
        <v>0</v>
      </c>
      <c r="Q24" s="2">
        <f>'Recodage Données'!Q25</f>
        <v>0</v>
      </c>
      <c r="R24" s="1">
        <f>'Recodage Données'!R25</f>
        <v>0</v>
      </c>
      <c r="S24" s="1">
        <f>'Recodage Données'!S25</f>
        <v>0</v>
      </c>
      <c r="T24" s="1">
        <f>'Recodage Données'!T25</f>
        <v>0</v>
      </c>
      <c r="U24" s="1">
        <f>'Recodage Données'!U25</f>
        <v>0</v>
      </c>
      <c r="V24" s="1">
        <f>'Recodage Données'!V25</f>
        <v>0</v>
      </c>
      <c r="W24" s="1">
        <f>'Recodage Données'!W25</f>
        <v>0</v>
      </c>
      <c r="X24" s="1">
        <f>'Recodage Données'!X25</f>
        <v>0</v>
      </c>
      <c r="Y24" s="1">
        <f>'Recodage Données'!Y25</f>
        <v>0</v>
      </c>
      <c r="Z24" s="1">
        <f>'Recodage Données'!Z25</f>
        <v>0</v>
      </c>
      <c r="AA24" s="1">
        <f>'Recodage Données'!AA25</f>
        <v>0</v>
      </c>
      <c r="AB24" s="1">
        <f>'Recodage Données'!AB25</f>
        <v>0</v>
      </c>
      <c r="AC24" s="1">
        <f>'Recodage Données'!AC25</f>
        <v>0</v>
      </c>
      <c r="AD24" s="1">
        <f>'Recodage Données'!AD25</f>
        <v>0</v>
      </c>
      <c r="AE24" s="1">
        <f>'Recodage Données'!AE25</f>
        <v>0</v>
      </c>
      <c r="AF24">
        <f>'Recodage Données'!AF25</f>
        <v>0</v>
      </c>
      <c r="AG24">
        <f>'Recodage Données'!AG25</f>
        <v>0</v>
      </c>
      <c r="AH24">
        <f>'Recodage Données'!AH25</f>
        <v>0</v>
      </c>
      <c r="AI24">
        <f>'Recodage Données'!AI25</f>
        <v>0</v>
      </c>
      <c r="AJ24">
        <f>'Recodage Données'!AJ25</f>
        <v>0</v>
      </c>
      <c r="AK24">
        <f>'Recodage Données'!AK25</f>
        <v>0</v>
      </c>
      <c r="AL24">
        <f>'Recodage Données'!AL25</f>
        <v>0</v>
      </c>
      <c r="AM24">
        <f>'Recodage Données'!AM25</f>
        <v>0</v>
      </c>
      <c r="AN24">
        <f>'Recodage Données'!AN25</f>
        <v>0</v>
      </c>
      <c r="AO24">
        <f>'Recodage Données'!AO25</f>
        <v>0</v>
      </c>
      <c r="AP24">
        <f>'Recodage Données'!AP25</f>
        <v>0</v>
      </c>
      <c r="AQ24">
        <f>'Recodage Données'!AQ25</f>
        <v>0</v>
      </c>
      <c r="AR24">
        <f>'Recodage Données'!AR25</f>
        <v>0</v>
      </c>
      <c r="AS24">
        <f>'Recodage Données'!AS25</f>
        <v>0</v>
      </c>
      <c r="AT24">
        <f>'Recodage Données'!AT25</f>
        <v>0</v>
      </c>
      <c r="AU24">
        <f>'Recodage Données'!AU25</f>
        <v>0</v>
      </c>
      <c r="AV24">
        <f>'Recodage Données'!AV25</f>
        <v>0</v>
      </c>
      <c r="AW24">
        <f>'Recodage Données'!AW25</f>
        <v>0</v>
      </c>
      <c r="AX24">
        <f>'Recodage Données'!AX25</f>
        <v>0</v>
      </c>
      <c r="AY24">
        <f>'Recodage Données'!AY25</f>
        <v>0</v>
      </c>
      <c r="AZ24">
        <f>'Recodage Données'!AZ25</f>
        <v>0</v>
      </c>
      <c r="BA24">
        <f>'Recodage Données'!BA25</f>
        <v>0</v>
      </c>
      <c r="BB24">
        <f>'Recodage Données'!BB25</f>
        <v>0</v>
      </c>
      <c r="BC24">
        <f>'Recodage Données'!BC25</f>
        <v>0</v>
      </c>
      <c r="BD24">
        <f>'Recodage Données'!BD25</f>
        <v>0</v>
      </c>
      <c r="BE24">
        <f>'Recodage Données'!BE25</f>
        <v>0</v>
      </c>
      <c r="BF24">
        <f>'Recodage Données'!BF25</f>
        <v>0</v>
      </c>
      <c r="BG24">
        <f>'Recodage Données'!BG25</f>
        <v>0</v>
      </c>
      <c r="BH24">
        <f>'Recodage Données'!BH25</f>
        <v>0</v>
      </c>
      <c r="BI24">
        <f>'Recodage Données'!BI25</f>
        <v>0</v>
      </c>
      <c r="BJ24">
        <f>'Recodage Données'!BJ25</f>
        <v>0</v>
      </c>
      <c r="BK24">
        <f>'Recodage Données'!BK25</f>
        <v>0</v>
      </c>
      <c r="BL24">
        <f>'Recodage Données'!BL25</f>
        <v>0</v>
      </c>
      <c r="BM24">
        <f>'Recodage Données'!BM25</f>
        <v>0</v>
      </c>
      <c r="BO24">
        <f>'Recodage Données'!BO25</f>
        <v>0</v>
      </c>
      <c r="BP24">
        <f>'Recodage Données'!BP25</f>
        <v>0</v>
      </c>
      <c r="BQ24">
        <f>'Recodage Données'!BQ25</f>
        <v>0</v>
      </c>
      <c r="BR24">
        <f>'Recodage Données'!BR25</f>
        <v>0</v>
      </c>
      <c r="BS24">
        <f>'Recodage Données'!BS25</f>
        <v>0</v>
      </c>
      <c r="BT24">
        <f>'Recodage Données'!BT25</f>
        <v>0</v>
      </c>
      <c r="BU24">
        <f>'Recodage Données'!BU25</f>
        <v>0</v>
      </c>
      <c r="BV24">
        <f>'Recodage Données'!BV25</f>
        <v>0</v>
      </c>
      <c r="BW24">
        <f>'Recodage Données'!BW25</f>
        <v>0</v>
      </c>
      <c r="BX24">
        <f>'Recodage Données'!BX25</f>
        <v>0</v>
      </c>
      <c r="BY24">
        <f>'Recodage Données'!BY25</f>
        <v>0</v>
      </c>
      <c r="BZ24">
        <f>'Recodage Données'!BZ25</f>
        <v>0</v>
      </c>
      <c r="CA24">
        <f>'Recodage Données'!CA25</f>
        <v>0</v>
      </c>
      <c r="CB24">
        <f>'Recodage Données'!CB25</f>
        <v>0</v>
      </c>
      <c r="CC24">
        <f>'Recodage Données'!CC25</f>
        <v>0</v>
      </c>
      <c r="CD24">
        <f>'Recodage Données'!CD25</f>
        <v>0</v>
      </c>
      <c r="CE24">
        <f>'Recodage Données'!CE25</f>
        <v>0</v>
      </c>
      <c r="CF24">
        <f>'Recodage Données'!CF25</f>
        <v>0</v>
      </c>
    </row>
    <row r="25" spans="2:84" ht="15.75" customHeight="1" x14ac:dyDescent="0.25">
      <c r="B25" s="42">
        <f>'Recodage Données'!B26</f>
        <v>0</v>
      </c>
      <c r="C25" s="42">
        <f>'Recodage Données'!C26</f>
        <v>0</v>
      </c>
      <c r="D25" s="42">
        <f>'Recodage Données'!D26</f>
        <v>0</v>
      </c>
      <c r="E25" s="42">
        <f>'Recodage Données'!E26</f>
        <v>0</v>
      </c>
      <c r="F25" s="42">
        <f>'Recodage Données'!F26</f>
        <v>0</v>
      </c>
      <c r="G25" s="1">
        <f>'Recodage Données'!G26</f>
        <v>0</v>
      </c>
      <c r="H25" s="1">
        <f>'Recodage Données'!H26</f>
        <v>0</v>
      </c>
      <c r="I25" s="1">
        <f>'Recodage Données'!I26</f>
        <v>0</v>
      </c>
      <c r="J25" s="1">
        <f>'Recodage Données'!J26</f>
        <v>0</v>
      </c>
      <c r="K25" s="1">
        <f>'Recodage Données'!K26</f>
        <v>0</v>
      </c>
      <c r="L25" s="1">
        <f>'Recodage Données'!L26</f>
        <v>0</v>
      </c>
      <c r="M25" s="1">
        <f>'Recodage Données'!M26</f>
        <v>0</v>
      </c>
      <c r="N25" s="1">
        <f>'Recodage Données'!N26</f>
        <v>0</v>
      </c>
      <c r="O25" s="2">
        <f>'Recodage Données'!O26</f>
        <v>0</v>
      </c>
      <c r="P25" s="1">
        <f>'Recodage Données'!P26</f>
        <v>0</v>
      </c>
      <c r="Q25" s="2">
        <f>'Recodage Données'!Q26</f>
        <v>0</v>
      </c>
      <c r="R25" s="1">
        <f>'Recodage Données'!R26</f>
        <v>0</v>
      </c>
      <c r="S25" s="1">
        <f>'Recodage Données'!S26</f>
        <v>0</v>
      </c>
      <c r="T25" s="1">
        <f>'Recodage Données'!T26</f>
        <v>0</v>
      </c>
      <c r="U25" s="1">
        <f>'Recodage Données'!U26</f>
        <v>0</v>
      </c>
      <c r="V25" s="1">
        <f>'Recodage Données'!V26</f>
        <v>0</v>
      </c>
      <c r="W25" s="1">
        <f>'Recodage Données'!W26</f>
        <v>0</v>
      </c>
      <c r="X25" s="1">
        <f>'Recodage Données'!X26</f>
        <v>0</v>
      </c>
      <c r="Y25" s="1">
        <f>'Recodage Données'!Y26</f>
        <v>0</v>
      </c>
      <c r="Z25" s="1">
        <f>'Recodage Données'!Z26</f>
        <v>0</v>
      </c>
      <c r="AA25" s="1">
        <f>'Recodage Données'!AA26</f>
        <v>0</v>
      </c>
      <c r="AB25" s="1">
        <f>'Recodage Données'!AB26</f>
        <v>0</v>
      </c>
      <c r="AC25" s="1">
        <f>'Recodage Données'!AC26</f>
        <v>0</v>
      </c>
      <c r="AD25" s="1">
        <f>'Recodage Données'!AD26</f>
        <v>0</v>
      </c>
      <c r="AE25" s="1">
        <f>'Recodage Données'!AE26</f>
        <v>0</v>
      </c>
      <c r="AF25">
        <f>'Recodage Données'!AF26</f>
        <v>0</v>
      </c>
      <c r="AG25">
        <f>'Recodage Données'!AG26</f>
        <v>0</v>
      </c>
      <c r="AH25">
        <f>'Recodage Données'!AH26</f>
        <v>0</v>
      </c>
      <c r="AI25">
        <f>'Recodage Données'!AI26</f>
        <v>0</v>
      </c>
      <c r="AJ25">
        <f>'Recodage Données'!AJ26</f>
        <v>0</v>
      </c>
      <c r="AK25">
        <f>'Recodage Données'!AK26</f>
        <v>0</v>
      </c>
      <c r="AL25">
        <f>'Recodage Données'!AL26</f>
        <v>0</v>
      </c>
      <c r="AM25">
        <f>'Recodage Données'!AM26</f>
        <v>0</v>
      </c>
      <c r="AN25">
        <f>'Recodage Données'!AN26</f>
        <v>0</v>
      </c>
      <c r="AO25">
        <f>'Recodage Données'!AO26</f>
        <v>0</v>
      </c>
      <c r="AP25">
        <f>'Recodage Données'!AP26</f>
        <v>0</v>
      </c>
      <c r="AQ25">
        <f>'Recodage Données'!AQ26</f>
        <v>0</v>
      </c>
      <c r="AR25">
        <f>'Recodage Données'!AR26</f>
        <v>0</v>
      </c>
      <c r="AS25">
        <f>'Recodage Données'!AS26</f>
        <v>0</v>
      </c>
      <c r="AT25">
        <f>'Recodage Données'!AT26</f>
        <v>0</v>
      </c>
      <c r="AU25">
        <f>'Recodage Données'!AU26</f>
        <v>0</v>
      </c>
      <c r="AV25">
        <f>'Recodage Données'!AV26</f>
        <v>0</v>
      </c>
      <c r="AW25">
        <f>'Recodage Données'!AW26</f>
        <v>0</v>
      </c>
      <c r="AX25">
        <f>'Recodage Données'!AX26</f>
        <v>0</v>
      </c>
      <c r="AY25">
        <f>'Recodage Données'!AY26</f>
        <v>0</v>
      </c>
      <c r="AZ25">
        <f>'Recodage Données'!AZ26</f>
        <v>0</v>
      </c>
      <c r="BA25">
        <f>'Recodage Données'!BA26</f>
        <v>0</v>
      </c>
      <c r="BB25">
        <f>'Recodage Données'!BB26</f>
        <v>0</v>
      </c>
      <c r="BC25">
        <f>'Recodage Données'!BC26</f>
        <v>0</v>
      </c>
      <c r="BD25">
        <f>'Recodage Données'!BD26</f>
        <v>0</v>
      </c>
      <c r="BE25">
        <f>'Recodage Données'!BE26</f>
        <v>0</v>
      </c>
      <c r="BF25">
        <f>'Recodage Données'!BF26</f>
        <v>0</v>
      </c>
      <c r="BG25">
        <f>'Recodage Données'!BG26</f>
        <v>0</v>
      </c>
      <c r="BH25">
        <f>'Recodage Données'!BH26</f>
        <v>0</v>
      </c>
      <c r="BI25">
        <f>'Recodage Données'!BI26</f>
        <v>0</v>
      </c>
      <c r="BJ25">
        <f>'Recodage Données'!BJ26</f>
        <v>0</v>
      </c>
      <c r="BK25">
        <f>'Recodage Données'!BK26</f>
        <v>0</v>
      </c>
      <c r="BL25">
        <f>'Recodage Données'!BL26</f>
        <v>0</v>
      </c>
      <c r="BM25">
        <f>'Recodage Données'!BM26</f>
        <v>0</v>
      </c>
      <c r="BO25">
        <f>'Recodage Données'!BO26</f>
        <v>0</v>
      </c>
      <c r="BP25">
        <f>'Recodage Données'!BP26</f>
        <v>0</v>
      </c>
      <c r="BQ25">
        <f>'Recodage Données'!BQ26</f>
        <v>0</v>
      </c>
      <c r="BR25">
        <f>'Recodage Données'!BR26</f>
        <v>0</v>
      </c>
      <c r="BS25">
        <f>'Recodage Données'!BS26</f>
        <v>0</v>
      </c>
      <c r="BT25">
        <f>'Recodage Données'!BT26</f>
        <v>0</v>
      </c>
      <c r="BU25">
        <f>'Recodage Données'!BU26</f>
        <v>0</v>
      </c>
      <c r="BV25">
        <f>'Recodage Données'!BV26</f>
        <v>0</v>
      </c>
      <c r="BW25">
        <f>'Recodage Données'!BW26</f>
        <v>0</v>
      </c>
      <c r="BX25">
        <f>'Recodage Données'!BX26</f>
        <v>0</v>
      </c>
      <c r="BY25">
        <f>'Recodage Données'!BY26</f>
        <v>0</v>
      </c>
      <c r="BZ25">
        <f>'Recodage Données'!BZ26</f>
        <v>0</v>
      </c>
      <c r="CA25">
        <f>'Recodage Données'!CA26</f>
        <v>0</v>
      </c>
      <c r="CB25">
        <f>'Recodage Données'!CB26</f>
        <v>0</v>
      </c>
      <c r="CC25">
        <f>'Recodage Données'!CC26</f>
        <v>0</v>
      </c>
      <c r="CD25">
        <f>'Recodage Données'!CD26</f>
        <v>0</v>
      </c>
      <c r="CE25">
        <f>'Recodage Données'!CE26</f>
        <v>0</v>
      </c>
      <c r="CF25">
        <f>'Recodage Données'!CF26</f>
        <v>0</v>
      </c>
    </row>
    <row r="26" spans="2:84" ht="15.75" customHeight="1" x14ac:dyDescent="0.25">
      <c r="B26" s="5">
        <f>'Recodage Données'!B27</f>
        <v>0</v>
      </c>
      <c r="C26">
        <f>'Recodage Données'!C27</f>
        <v>0</v>
      </c>
      <c r="D26">
        <f>'Recodage Données'!D27</f>
        <v>0</v>
      </c>
      <c r="E26">
        <f>'Recodage Données'!E27</f>
        <v>0</v>
      </c>
      <c r="F26">
        <f>'Recodage Données'!F27</f>
        <v>0</v>
      </c>
      <c r="G26" s="1">
        <f>'Recodage Données'!G27</f>
        <v>0</v>
      </c>
      <c r="H26" s="1">
        <f>'Recodage Données'!H27</f>
        <v>0</v>
      </c>
      <c r="I26" s="1">
        <f>'Recodage Données'!I27</f>
        <v>0</v>
      </c>
      <c r="J26" s="1">
        <f>'Recodage Données'!J27</f>
        <v>0</v>
      </c>
      <c r="K26" s="1">
        <f>'Recodage Données'!K27</f>
        <v>0</v>
      </c>
      <c r="L26" s="1">
        <f>'Recodage Données'!L27</f>
        <v>0</v>
      </c>
      <c r="M26" s="1">
        <f>'Recodage Données'!M27</f>
        <v>0</v>
      </c>
      <c r="N26" s="1">
        <f>'Recodage Données'!N27</f>
        <v>0</v>
      </c>
      <c r="O26" s="2">
        <f>'Recodage Données'!O27</f>
        <v>0</v>
      </c>
      <c r="P26" s="1">
        <f>'Recodage Données'!P27</f>
        <v>0</v>
      </c>
      <c r="Q26" s="2">
        <f>'Recodage Données'!Q27</f>
        <v>0</v>
      </c>
      <c r="R26" s="1">
        <f>'Recodage Données'!R27</f>
        <v>0</v>
      </c>
      <c r="S26" s="1">
        <f>'Recodage Données'!S27</f>
        <v>0</v>
      </c>
      <c r="T26" s="1">
        <f>'Recodage Données'!T27</f>
        <v>0</v>
      </c>
      <c r="U26" s="1">
        <f>'Recodage Données'!U27</f>
        <v>0</v>
      </c>
      <c r="V26" s="1">
        <f>'Recodage Données'!V27</f>
        <v>0</v>
      </c>
      <c r="W26" s="1">
        <f>'Recodage Données'!W27</f>
        <v>0</v>
      </c>
      <c r="X26" s="1">
        <f>'Recodage Données'!X27</f>
        <v>0</v>
      </c>
      <c r="Y26" s="1">
        <f>'Recodage Données'!Y27</f>
        <v>0</v>
      </c>
      <c r="Z26" s="1">
        <f>'Recodage Données'!Z27</f>
        <v>0</v>
      </c>
      <c r="AA26" s="1">
        <f>'Recodage Données'!AA27</f>
        <v>0</v>
      </c>
      <c r="AB26" s="1">
        <f>'Recodage Données'!AB27</f>
        <v>0</v>
      </c>
      <c r="AC26" s="1">
        <f>'Recodage Données'!AC27</f>
        <v>0</v>
      </c>
      <c r="AD26" s="1">
        <f>'Recodage Données'!AD27</f>
        <v>0</v>
      </c>
      <c r="AE26" s="1">
        <f>'Recodage Données'!AE27</f>
        <v>0</v>
      </c>
      <c r="AF26">
        <f>'Recodage Données'!AF27</f>
        <v>0</v>
      </c>
      <c r="AG26">
        <f>'Recodage Données'!AG27</f>
        <v>0</v>
      </c>
      <c r="AH26">
        <f>'Recodage Données'!AH27</f>
        <v>0</v>
      </c>
      <c r="AI26">
        <f>'Recodage Données'!AI27</f>
        <v>0</v>
      </c>
      <c r="AJ26">
        <f>'Recodage Données'!AJ27</f>
        <v>0</v>
      </c>
      <c r="AK26">
        <f>'Recodage Données'!AK27</f>
        <v>0</v>
      </c>
      <c r="AL26">
        <f>'Recodage Données'!AL27</f>
        <v>0</v>
      </c>
      <c r="AM26">
        <f>'Recodage Données'!AM27</f>
        <v>0</v>
      </c>
      <c r="AN26">
        <f>'Recodage Données'!AN27</f>
        <v>0</v>
      </c>
      <c r="AO26">
        <f>'Recodage Données'!AO27</f>
        <v>0</v>
      </c>
      <c r="AP26">
        <f>'Recodage Données'!AP27</f>
        <v>0</v>
      </c>
      <c r="AQ26">
        <f>'Recodage Données'!AQ27</f>
        <v>0</v>
      </c>
      <c r="AR26">
        <f>'Recodage Données'!AR27</f>
        <v>0</v>
      </c>
      <c r="AS26">
        <f>'Recodage Données'!AS27</f>
        <v>0</v>
      </c>
      <c r="AT26">
        <f>'Recodage Données'!AT27</f>
        <v>0</v>
      </c>
      <c r="AU26">
        <f>'Recodage Données'!AU27</f>
        <v>0</v>
      </c>
      <c r="AV26">
        <f>'Recodage Données'!AV27</f>
        <v>0</v>
      </c>
      <c r="AW26">
        <f>'Recodage Données'!AW27</f>
        <v>0</v>
      </c>
      <c r="AX26">
        <f>'Recodage Données'!AX27</f>
        <v>0</v>
      </c>
      <c r="AY26">
        <f>'Recodage Données'!AY27</f>
        <v>0</v>
      </c>
      <c r="AZ26">
        <f>'Recodage Données'!AZ27</f>
        <v>0</v>
      </c>
      <c r="BA26">
        <f>'Recodage Données'!BA27</f>
        <v>0</v>
      </c>
      <c r="BB26">
        <f>'Recodage Données'!BB27</f>
        <v>0</v>
      </c>
      <c r="BC26">
        <f>'Recodage Données'!BC27</f>
        <v>0</v>
      </c>
      <c r="BD26">
        <f>'Recodage Données'!BD27</f>
        <v>0</v>
      </c>
      <c r="BE26">
        <f>'Recodage Données'!BE27</f>
        <v>0</v>
      </c>
      <c r="BF26">
        <f>'Recodage Données'!BF27</f>
        <v>0</v>
      </c>
      <c r="BG26">
        <f>'Recodage Données'!BG27</f>
        <v>0</v>
      </c>
      <c r="BH26">
        <f>'Recodage Données'!BH27</f>
        <v>0</v>
      </c>
      <c r="BI26">
        <f>'Recodage Données'!BI27</f>
        <v>0</v>
      </c>
      <c r="BJ26">
        <f>'Recodage Données'!BJ27</f>
        <v>0</v>
      </c>
      <c r="BK26">
        <f>'Recodage Données'!BK27</f>
        <v>0</v>
      </c>
      <c r="BL26">
        <f>'Recodage Données'!BL27</f>
        <v>0</v>
      </c>
      <c r="BM26">
        <f>'Recodage Données'!BM27</f>
        <v>0</v>
      </c>
      <c r="BO26">
        <f>'Recodage Données'!BO27</f>
        <v>0</v>
      </c>
      <c r="BP26">
        <f>'Recodage Données'!BP27</f>
        <v>0</v>
      </c>
      <c r="BQ26">
        <f>'Recodage Données'!BQ27</f>
        <v>0</v>
      </c>
      <c r="BR26">
        <f>'Recodage Données'!BR27</f>
        <v>0</v>
      </c>
      <c r="BS26">
        <f>'Recodage Données'!BS27</f>
        <v>0</v>
      </c>
      <c r="BT26">
        <f>'Recodage Données'!BT27</f>
        <v>0</v>
      </c>
      <c r="BU26">
        <f>'Recodage Données'!BU27</f>
        <v>0</v>
      </c>
      <c r="BV26">
        <f>'Recodage Données'!BV27</f>
        <v>0</v>
      </c>
      <c r="BW26">
        <f>'Recodage Données'!BW27</f>
        <v>0</v>
      </c>
      <c r="BX26">
        <f>'Recodage Données'!BX27</f>
        <v>0</v>
      </c>
      <c r="BY26">
        <f>'Recodage Données'!BY27</f>
        <v>0</v>
      </c>
      <c r="BZ26">
        <f>'Recodage Données'!BZ27</f>
        <v>0</v>
      </c>
      <c r="CA26">
        <f>'Recodage Données'!CA27</f>
        <v>0</v>
      </c>
      <c r="CB26">
        <f>'Recodage Données'!CB27</f>
        <v>0</v>
      </c>
      <c r="CC26">
        <f>'Recodage Données'!CC27</f>
        <v>0</v>
      </c>
      <c r="CD26">
        <f>'Recodage Données'!CD27</f>
        <v>0</v>
      </c>
      <c r="CE26">
        <f>'Recodage Données'!CE27</f>
        <v>0</v>
      </c>
      <c r="CF26">
        <f>'Recodage Données'!CF27</f>
        <v>0</v>
      </c>
    </row>
    <row r="27" spans="2:84" ht="15.75" customHeight="1" x14ac:dyDescent="0.25">
      <c r="B27" s="1">
        <f>'Recodage Données'!B28</f>
        <v>0</v>
      </c>
      <c r="C27" s="1">
        <f>'Recodage Données'!C28</f>
        <v>0</v>
      </c>
      <c r="D27" s="1">
        <f>'Recodage Données'!D28</f>
        <v>0</v>
      </c>
      <c r="E27" s="1">
        <f>'Recodage Données'!E28</f>
        <v>0</v>
      </c>
      <c r="F27" s="1">
        <f>'Recodage Données'!F28</f>
        <v>0</v>
      </c>
      <c r="G27" s="1">
        <f>'Recodage Données'!G28</f>
        <v>0</v>
      </c>
      <c r="H27" s="1">
        <f>'Recodage Données'!H28</f>
        <v>0</v>
      </c>
      <c r="I27" s="1">
        <f>'Recodage Données'!I28</f>
        <v>0</v>
      </c>
      <c r="J27" s="1">
        <f>'Recodage Données'!J28</f>
        <v>0</v>
      </c>
      <c r="K27" s="1">
        <f>'Recodage Données'!K28</f>
        <v>0</v>
      </c>
      <c r="L27" s="1">
        <f>'Recodage Données'!L28</f>
        <v>0</v>
      </c>
      <c r="M27" s="1">
        <f>'Recodage Données'!M28</f>
        <v>0</v>
      </c>
      <c r="N27" s="1">
        <f>'Recodage Données'!N28</f>
        <v>0</v>
      </c>
      <c r="O27" s="2">
        <f>'Recodage Données'!O28</f>
        <v>0</v>
      </c>
      <c r="P27" s="1">
        <f>'Recodage Données'!P28</f>
        <v>0</v>
      </c>
      <c r="Q27" s="2">
        <f>'Recodage Données'!Q28</f>
        <v>0</v>
      </c>
      <c r="R27" s="1">
        <f>'Recodage Données'!R28</f>
        <v>0</v>
      </c>
      <c r="S27" s="1">
        <f>'Recodage Données'!S28</f>
        <v>0</v>
      </c>
      <c r="T27" s="1">
        <f>'Recodage Données'!T28</f>
        <v>0</v>
      </c>
      <c r="U27" s="1">
        <f>'Recodage Données'!U28</f>
        <v>0</v>
      </c>
      <c r="V27" s="1">
        <f>'Recodage Données'!V28</f>
        <v>0</v>
      </c>
      <c r="W27" s="1">
        <f>'Recodage Données'!W28</f>
        <v>0</v>
      </c>
      <c r="X27" s="1">
        <f>'Recodage Données'!X28</f>
        <v>0</v>
      </c>
      <c r="Y27" s="1">
        <f>'Recodage Données'!Y28</f>
        <v>0</v>
      </c>
      <c r="Z27" s="1">
        <f>'Recodage Données'!Z28</f>
        <v>0</v>
      </c>
      <c r="AA27" s="1">
        <f>'Recodage Données'!AA28</f>
        <v>0</v>
      </c>
      <c r="AB27" s="1">
        <f>'Recodage Données'!AB28</f>
        <v>0</v>
      </c>
      <c r="AC27" s="1">
        <f>'Recodage Données'!AC28</f>
        <v>0</v>
      </c>
      <c r="AD27" s="1">
        <f>'Recodage Données'!AD28</f>
        <v>0</v>
      </c>
      <c r="AE27" s="1">
        <f>'Recodage Données'!AE28</f>
        <v>0</v>
      </c>
      <c r="AF27">
        <f>'Recodage Données'!AF28</f>
        <v>0</v>
      </c>
      <c r="AG27">
        <f>'Recodage Données'!AG28</f>
        <v>0</v>
      </c>
      <c r="AH27">
        <f>'Recodage Données'!AH28</f>
        <v>0</v>
      </c>
      <c r="AI27">
        <f>'Recodage Données'!AI28</f>
        <v>0</v>
      </c>
      <c r="AJ27">
        <f>'Recodage Données'!AJ28</f>
        <v>0</v>
      </c>
      <c r="AK27">
        <f>'Recodage Données'!AK28</f>
        <v>0</v>
      </c>
      <c r="AL27">
        <f>'Recodage Données'!AL28</f>
        <v>0</v>
      </c>
      <c r="AM27">
        <f>'Recodage Données'!AM28</f>
        <v>0</v>
      </c>
      <c r="AN27">
        <f>'Recodage Données'!AN28</f>
        <v>0</v>
      </c>
      <c r="AO27">
        <f>'Recodage Données'!AO28</f>
        <v>0</v>
      </c>
      <c r="AP27">
        <f>'Recodage Données'!AP28</f>
        <v>0</v>
      </c>
      <c r="AQ27">
        <f>'Recodage Données'!AQ28</f>
        <v>0</v>
      </c>
      <c r="AR27">
        <f>'Recodage Données'!AR28</f>
        <v>0</v>
      </c>
      <c r="AS27">
        <f>'Recodage Données'!AS28</f>
        <v>0</v>
      </c>
      <c r="AT27">
        <f>'Recodage Données'!AT28</f>
        <v>0</v>
      </c>
      <c r="AU27">
        <f>'Recodage Données'!AU28</f>
        <v>0</v>
      </c>
      <c r="AV27">
        <f>'Recodage Données'!AV28</f>
        <v>0</v>
      </c>
      <c r="AW27">
        <f>'Recodage Données'!AW28</f>
        <v>0</v>
      </c>
      <c r="AX27">
        <f>'Recodage Données'!AX28</f>
        <v>0</v>
      </c>
      <c r="AY27">
        <f>'Recodage Données'!AY28</f>
        <v>0</v>
      </c>
      <c r="AZ27">
        <f>'Recodage Données'!AZ28</f>
        <v>0</v>
      </c>
      <c r="BA27">
        <f>'Recodage Données'!BA28</f>
        <v>0</v>
      </c>
      <c r="BB27">
        <f>'Recodage Données'!BB28</f>
        <v>0</v>
      </c>
      <c r="BC27">
        <f>'Recodage Données'!BC28</f>
        <v>0</v>
      </c>
      <c r="BD27">
        <f>'Recodage Données'!BD28</f>
        <v>0</v>
      </c>
      <c r="BE27">
        <f>'Recodage Données'!BE28</f>
        <v>0</v>
      </c>
      <c r="BF27">
        <f>'Recodage Données'!BF28</f>
        <v>0</v>
      </c>
      <c r="BG27">
        <f>'Recodage Données'!BG28</f>
        <v>0</v>
      </c>
      <c r="BH27">
        <f>'Recodage Données'!BH28</f>
        <v>0</v>
      </c>
      <c r="BI27">
        <f>'Recodage Données'!BI28</f>
        <v>0</v>
      </c>
      <c r="BJ27">
        <f>'Recodage Données'!BJ28</f>
        <v>0</v>
      </c>
      <c r="BK27">
        <f>'Recodage Données'!BK28</f>
        <v>0</v>
      </c>
      <c r="BL27">
        <f>'Recodage Données'!BL28</f>
        <v>0</v>
      </c>
      <c r="BM27">
        <f>'Recodage Données'!BM28</f>
        <v>0</v>
      </c>
      <c r="BO27">
        <f>'Recodage Données'!BO28</f>
        <v>0</v>
      </c>
      <c r="BP27">
        <f>'Recodage Données'!BP28</f>
        <v>0</v>
      </c>
      <c r="BQ27">
        <f>'Recodage Données'!BQ28</f>
        <v>0</v>
      </c>
      <c r="BR27">
        <f>'Recodage Données'!BR28</f>
        <v>0</v>
      </c>
      <c r="BS27">
        <f>'Recodage Données'!BS28</f>
        <v>0</v>
      </c>
      <c r="BT27">
        <f>'Recodage Données'!BT28</f>
        <v>0</v>
      </c>
      <c r="BU27">
        <f>'Recodage Données'!BU28</f>
        <v>0</v>
      </c>
      <c r="BV27">
        <f>'Recodage Données'!BV28</f>
        <v>0</v>
      </c>
      <c r="BW27">
        <f>'Recodage Données'!BW28</f>
        <v>0</v>
      </c>
      <c r="BX27">
        <f>'Recodage Données'!BX28</f>
        <v>0</v>
      </c>
      <c r="BY27">
        <f>'Recodage Données'!BY28</f>
        <v>0</v>
      </c>
      <c r="BZ27">
        <f>'Recodage Données'!BZ28</f>
        <v>0</v>
      </c>
      <c r="CA27">
        <f>'Recodage Données'!CA28</f>
        <v>0</v>
      </c>
      <c r="CB27">
        <f>'Recodage Données'!CB28</f>
        <v>0</v>
      </c>
      <c r="CC27">
        <f>'Recodage Données'!CC28</f>
        <v>0</v>
      </c>
      <c r="CD27">
        <f>'Recodage Données'!CD28</f>
        <v>0</v>
      </c>
      <c r="CE27">
        <f>'Recodage Données'!CE28</f>
        <v>0</v>
      </c>
      <c r="CF27">
        <f>'Recodage Données'!CF28</f>
        <v>0</v>
      </c>
    </row>
    <row r="28" spans="2:84" ht="15.75" customHeight="1" x14ac:dyDescent="0.25">
      <c r="B28" s="1">
        <f>'Recodage Données'!B29</f>
        <v>0</v>
      </c>
      <c r="C28" s="1">
        <f>'Recodage Données'!C29</f>
        <v>0</v>
      </c>
      <c r="D28" s="1">
        <f>'Recodage Données'!D29</f>
        <v>0</v>
      </c>
      <c r="E28" s="1">
        <f>'Recodage Données'!E29</f>
        <v>0</v>
      </c>
      <c r="F28" s="1">
        <f>'Recodage Données'!F29</f>
        <v>0</v>
      </c>
      <c r="G28" s="1">
        <f>'Recodage Données'!G29</f>
        <v>0</v>
      </c>
      <c r="H28" s="1">
        <f>'Recodage Données'!H29</f>
        <v>0</v>
      </c>
      <c r="I28" s="1">
        <f>'Recodage Données'!I29</f>
        <v>0</v>
      </c>
      <c r="J28" s="1">
        <f>'Recodage Données'!J29</f>
        <v>0</v>
      </c>
      <c r="K28" s="1">
        <f>'Recodage Données'!K29</f>
        <v>0</v>
      </c>
      <c r="L28" s="1">
        <f>'Recodage Données'!L29</f>
        <v>0</v>
      </c>
      <c r="M28" s="1">
        <f>'Recodage Données'!M29</f>
        <v>0</v>
      </c>
      <c r="N28" s="1">
        <f>'Recodage Données'!N29</f>
        <v>0</v>
      </c>
      <c r="O28" s="2">
        <f>'Recodage Données'!O29</f>
        <v>0</v>
      </c>
      <c r="P28" s="1">
        <f>'Recodage Données'!P29</f>
        <v>0</v>
      </c>
      <c r="Q28" s="2">
        <f>'Recodage Données'!Q29</f>
        <v>0</v>
      </c>
      <c r="R28" s="1">
        <f>'Recodage Données'!R29</f>
        <v>0</v>
      </c>
      <c r="S28" s="1">
        <f>'Recodage Données'!S29</f>
        <v>0</v>
      </c>
      <c r="T28" s="1">
        <f>'Recodage Données'!T29</f>
        <v>0</v>
      </c>
      <c r="U28" s="1">
        <f>'Recodage Données'!U29</f>
        <v>0</v>
      </c>
      <c r="V28" s="1">
        <f>'Recodage Données'!V29</f>
        <v>0</v>
      </c>
      <c r="W28" s="1">
        <f>'Recodage Données'!W29</f>
        <v>0</v>
      </c>
      <c r="X28" s="1">
        <f>'Recodage Données'!X29</f>
        <v>0</v>
      </c>
      <c r="Y28" s="1">
        <f>'Recodage Données'!Y29</f>
        <v>0</v>
      </c>
      <c r="Z28" s="1">
        <f>'Recodage Données'!Z29</f>
        <v>0</v>
      </c>
      <c r="AA28" s="1">
        <f>'Recodage Données'!AA29</f>
        <v>0</v>
      </c>
      <c r="AB28" s="1">
        <f>'Recodage Données'!AB29</f>
        <v>0</v>
      </c>
      <c r="AC28" s="1">
        <f>'Recodage Données'!AC29</f>
        <v>0</v>
      </c>
      <c r="AD28" s="1">
        <f>'Recodage Données'!AD29</f>
        <v>0</v>
      </c>
      <c r="AE28" s="1">
        <f>'Recodage Données'!AE29</f>
        <v>0</v>
      </c>
      <c r="AF28">
        <f>'Recodage Données'!AF29</f>
        <v>0</v>
      </c>
      <c r="AG28">
        <f>'Recodage Données'!AG29</f>
        <v>0</v>
      </c>
      <c r="AH28">
        <f>'Recodage Données'!AH29</f>
        <v>0</v>
      </c>
      <c r="AI28">
        <f>'Recodage Données'!AI29</f>
        <v>0</v>
      </c>
      <c r="AJ28">
        <f>'Recodage Données'!AJ29</f>
        <v>0</v>
      </c>
      <c r="AK28">
        <f>'Recodage Données'!AK29</f>
        <v>0</v>
      </c>
      <c r="AL28">
        <f>'Recodage Données'!AL29</f>
        <v>0</v>
      </c>
      <c r="AM28">
        <f>'Recodage Données'!AM29</f>
        <v>0</v>
      </c>
      <c r="AN28">
        <f>'Recodage Données'!AN29</f>
        <v>0</v>
      </c>
      <c r="AO28">
        <f>'Recodage Données'!AO29</f>
        <v>0</v>
      </c>
      <c r="AP28">
        <f>'Recodage Données'!AP29</f>
        <v>0</v>
      </c>
      <c r="AQ28">
        <f>'Recodage Données'!AQ29</f>
        <v>0</v>
      </c>
      <c r="AR28">
        <f>'Recodage Données'!AR29</f>
        <v>0</v>
      </c>
      <c r="AS28">
        <f>'Recodage Données'!AS29</f>
        <v>0</v>
      </c>
      <c r="AT28">
        <f>'Recodage Données'!AT29</f>
        <v>0</v>
      </c>
      <c r="AU28">
        <f>'Recodage Données'!AU29</f>
        <v>0</v>
      </c>
      <c r="AV28">
        <f>'Recodage Données'!AV29</f>
        <v>0</v>
      </c>
      <c r="AW28">
        <f>'Recodage Données'!AW29</f>
        <v>0</v>
      </c>
      <c r="AX28">
        <f>'Recodage Données'!AX29</f>
        <v>0</v>
      </c>
      <c r="AY28">
        <f>'Recodage Données'!AY29</f>
        <v>0</v>
      </c>
      <c r="AZ28">
        <f>'Recodage Données'!AZ29</f>
        <v>0</v>
      </c>
      <c r="BA28">
        <f>'Recodage Données'!BA29</f>
        <v>0</v>
      </c>
      <c r="BB28">
        <f>'Recodage Données'!BB29</f>
        <v>0</v>
      </c>
      <c r="BC28">
        <f>'Recodage Données'!BC29</f>
        <v>0</v>
      </c>
      <c r="BD28">
        <f>'Recodage Données'!BD29</f>
        <v>0</v>
      </c>
      <c r="BE28">
        <f>'Recodage Données'!BE29</f>
        <v>0</v>
      </c>
      <c r="BF28">
        <f>'Recodage Données'!BF29</f>
        <v>0</v>
      </c>
      <c r="BG28">
        <f>'Recodage Données'!BG29</f>
        <v>0</v>
      </c>
      <c r="BH28">
        <f>'Recodage Données'!BH29</f>
        <v>0</v>
      </c>
      <c r="BI28">
        <f>'Recodage Données'!BI29</f>
        <v>0</v>
      </c>
      <c r="BJ28">
        <f>'Recodage Données'!BJ29</f>
        <v>0</v>
      </c>
      <c r="BK28">
        <f>'Recodage Données'!BK29</f>
        <v>0</v>
      </c>
      <c r="BL28">
        <f>'Recodage Données'!BL29</f>
        <v>0</v>
      </c>
      <c r="BM28">
        <f>'Recodage Données'!BM29</f>
        <v>0</v>
      </c>
      <c r="BO28">
        <f>'Recodage Données'!BO29</f>
        <v>0</v>
      </c>
      <c r="BP28">
        <f>'Recodage Données'!BP29</f>
        <v>0</v>
      </c>
      <c r="BQ28">
        <f>'Recodage Données'!BQ29</f>
        <v>0</v>
      </c>
      <c r="BR28">
        <f>'Recodage Données'!BR29</f>
        <v>0</v>
      </c>
      <c r="BS28">
        <f>'Recodage Données'!BS29</f>
        <v>0</v>
      </c>
      <c r="BT28">
        <f>'Recodage Données'!BT29</f>
        <v>0</v>
      </c>
      <c r="BU28">
        <f>'Recodage Données'!BU29</f>
        <v>0</v>
      </c>
      <c r="BV28">
        <f>'Recodage Données'!BV29</f>
        <v>0</v>
      </c>
      <c r="BW28">
        <f>'Recodage Données'!BW29</f>
        <v>0</v>
      </c>
      <c r="BX28">
        <f>'Recodage Données'!BX29</f>
        <v>0</v>
      </c>
      <c r="BY28">
        <f>'Recodage Données'!BY29</f>
        <v>0</v>
      </c>
      <c r="BZ28">
        <f>'Recodage Données'!BZ29</f>
        <v>0</v>
      </c>
      <c r="CA28">
        <f>'Recodage Données'!CA29</f>
        <v>0</v>
      </c>
      <c r="CB28">
        <f>'Recodage Données'!CB29</f>
        <v>0</v>
      </c>
      <c r="CC28">
        <f>'Recodage Données'!CC29</f>
        <v>0</v>
      </c>
      <c r="CD28">
        <f>'Recodage Données'!CD29</f>
        <v>0</v>
      </c>
      <c r="CE28">
        <f>'Recodage Données'!CE29</f>
        <v>0</v>
      </c>
      <c r="CF28">
        <f>'Recodage Données'!CF29</f>
        <v>0</v>
      </c>
    </row>
    <row r="29" spans="2:84" ht="15.75" customHeight="1" x14ac:dyDescent="0.25">
      <c r="B29">
        <f>'Recodage Données'!B30</f>
        <v>0</v>
      </c>
      <c r="C29">
        <f>'Recodage Données'!C30</f>
        <v>0</v>
      </c>
      <c r="D29">
        <f>'Recodage Données'!D30</f>
        <v>0</v>
      </c>
      <c r="E29">
        <f>'Recodage Données'!E30</f>
        <v>0</v>
      </c>
      <c r="F29">
        <f>'Recodage Données'!F30</f>
        <v>0</v>
      </c>
      <c r="G29">
        <f>'Recodage Données'!G30</f>
        <v>0</v>
      </c>
      <c r="H29" s="1">
        <f>'Recodage Données'!H30</f>
        <v>0</v>
      </c>
      <c r="I29" s="1">
        <f>'Recodage Données'!I30</f>
        <v>0</v>
      </c>
      <c r="J29" s="1">
        <f>'Recodage Données'!J30</f>
        <v>0</v>
      </c>
      <c r="K29" s="1">
        <f>'Recodage Données'!K30</f>
        <v>0</v>
      </c>
      <c r="L29" s="1">
        <f>'Recodage Données'!L30</f>
        <v>0</v>
      </c>
      <c r="M29" s="1">
        <f>'Recodage Données'!M30</f>
        <v>0</v>
      </c>
      <c r="N29" s="1">
        <f>'Recodage Données'!N30</f>
        <v>0</v>
      </c>
      <c r="O29" s="2">
        <f>'Recodage Données'!O30</f>
        <v>0</v>
      </c>
      <c r="P29" s="1">
        <f>'Recodage Données'!P30</f>
        <v>0</v>
      </c>
      <c r="Q29" s="2">
        <f>'Recodage Données'!Q30</f>
        <v>0</v>
      </c>
      <c r="R29" s="1">
        <f>'Recodage Données'!R30</f>
        <v>0</v>
      </c>
      <c r="S29" s="1">
        <f>'Recodage Données'!S30</f>
        <v>0</v>
      </c>
      <c r="T29" s="1">
        <f>'Recodage Données'!T30</f>
        <v>0</v>
      </c>
      <c r="U29" s="1">
        <f>'Recodage Données'!U30</f>
        <v>0</v>
      </c>
      <c r="V29" s="1">
        <f>'Recodage Données'!V30</f>
        <v>0</v>
      </c>
      <c r="W29" s="1">
        <f>'Recodage Données'!W30</f>
        <v>0</v>
      </c>
      <c r="X29" s="1">
        <f>'Recodage Données'!X30</f>
        <v>0</v>
      </c>
      <c r="Y29" s="1">
        <f>'Recodage Données'!Y30</f>
        <v>0</v>
      </c>
      <c r="Z29" s="1">
        <f>'Recodage Données'!Z30</f>
        <v>0</v>
      </c>
      <c r="AA29" s="1">
        <f>'Recodage Données'!AA30</f>
        <v>0</v>
      </c>
      <c r="AB29" s="1">
        <f>'Recodage Données'!AB30</f>
        <v>0</v>
      </c>
      <c r="AC29" s="1">
        <f>'Recodage Données'!AC30</f>
        <v>0</v>
      </c>
      <c r="AD29" s="1">
        <f>'Recodage Données'!AD30</f>
        <v>0</v>
      </c>
      <c r="AE29" s="1">
        <f>'Recodage Données'!AE30</f>
        <v>0</v>
      </c>
      <c r="AF29">
        <f>'Recodage Données'!AF30</f>
        <v>0</v>
      </c>
      <c r="AG29">
        <f>'Recodage Données'!AG30</f>
        <v>0</v>
      </c>
      <c r="AH29">
        <f>'Recodage Données'!AH30</f>
        <v>0</v>
      </c>
      <c r="AI29">
        <f>'Recodage Données'!AI30</f>
        <v>0</v>
      </c>
      <c r="AJ29">
        <f>'Recodage Données'!AJ30</f>
        <v>0</v>
      </c>
      <c r="AK29">
        <f>'Recodage Données'!AK30</f>
        <v>0</v>
      </c>
      <c r="AL29">
        <f>'Recodage Données'!AL30</f>
        <v>0</v>
      </c>
      <c r="AM29">
        <f>'Recodage Données'!AM30</f>
        <v>0</v>
      </c>
      <c r="AN29">
        <f>'Recodage Données'!AN30</f>
        <v>0</v>
      </c>
      <c r="AO29">
        <f>'Recodage Données'!AO30</f>
        <v>0</v>
      </c>
      <c r="AP29">
        <f>'Recodage Données'!AP30</f>
        <v>0</v>
      </c>
      <c r="AQ29">
        <f>'Recodage Données'!AQ30</f>
        <v>0</v>
      </c>
      <c r="AR29">
        <f>'Recodage Données'!AR30</f>
        <v>0</v>
      </c>
      <c r="AS29">
        <f>'Recodage Données'!AS30</f>
        <v>0</v>
      </c>
      <c r="AT29">
        <f>'Recodage Données'!AT30</f>
        <v>0</v>
      </c>
      <c r="AU29">
        <f>'Recodage Données'!AU30</f>
        <v>0</v>
      </c>
      <c r="AV29">
        <f>'Recodage Données'!AV30</f>
        <v>0</v>
      </c>
      <c r="AW29">
        <f>'Recodage Données'!AW30</f>
        <v>0</v>
      </c>
      <c r="AX29">
        <f>'Recodage Données'!AX30</f>
        <v>0</v>
      </c>
      <c r="AY29">
        <f>'Recodage Données'!AY30</f>
        <v>0</v>
      </c>
      <c r="AZ29">
        <f>'Recodage Données'!AZ30</f>
        <v>0</v>
      </c>
      <c r="BA29">
        <f>'Recodage Données'!BA30</f>
        <v>0</v>
      </c>
      <c r="BB29">
        <f>'Recodage Données'!BB30</f>
        <v>0</v>
      </c>
      <c r="BC29">
        <f>'Recodage Données'!BC30</f>
        <v>0</v>
      </c>
      <c r="BD29">
        <f>'Recodage Données'!BD30</f>
        <v>0</v>
      </c>
      <c r="BE29">
        <f>'Recodage Données'!BE30</f>
        <v>0</v>
      </c>
      <c r="BF29">
        <f>'Recodage Données'!BF30</f>
        <v>0</v>
      </c>
      <c r="BG29">
        <f>'Recodage Données'!BG30</f>
        <v>0</v>
      </c>
      <c r="BH29">
        <f>'Recodage Données'!BH30</f>
        <v>0</v>
      </c>
      <c r="BI29">
        <f>'Recodage Données'!BI30</f>
        <v>0</v>
      </c>
      <c r="BJ29">
        <f>'Recodage Données'!BJ30</f>
        <v>0</v>
      </c>
      <c r="BK29">
        <f>'Recodage Données'!BK30</f>
        <v>0</v>
      </c>
      <c r="BL29">
        <f>'Recodage Données'!BL30</f>
        <v>0</v>
      </c>
      <c r="BM29">
        <f>'Recodage Données'!BM30</f>
        <v>0</v>
      </c>
      <c r="BO29">
        <f>'Recodage Données'!BO30</f>
        <v>0</v>
      </c>
      <c r="BP29">
        <f>'Recodage Données'!BP30</f>
        <v>0</v>
      </c>
      <c r="BQ29">
        <f>'Recodage Données'!BQ30</f>
        <v>0</v>
      </c>
      <c r="BR29">
        <f>'Recodage Données'!BR30</f>
        <v>0</v>
      </c>
      <c r="BS29">
        <f>'Recodage Données'!BS30</f>
        <v>0</v>
      </c>
      <c r="BT29">
        <f>'Recodage Données'!BT30</f>
        <v>0</v>
      </c>
      <c r="BU29">
        <f>'Recodage Données'!BU30</f>
        <v>0</v>
      </c>
      <c r="BV29">
        <f>'Recodage Données'!BV30</f>
        <v>0</v>
      </c>
      <c r="BW29">
        <f>'Recodage Données'!BW30</f>
        <v>0</v>
      </c>
      <c r="BX29">
        <f>'Recodage Données'!BX30</f>
        <v>0</v>
      </c>
      <c r="BY29">
        <f>'Recodage Données'!BY30</f>
        <v>0</v>
      </c>
      <c r="BZ29">
        <f>'Recodage Données'!BZ30</f>
        <v>0</v>
      </c>
      <c r="CA29">
        <f>'Recodage Données'!CA30</f>
        <v>0</v>
      </c>
      <c r="CB29">
        <f>'Recodage Données'!CB30</f>
        <v>0</v>
      </c>
      <c r="CC29">
        <f>'Recodage Données'!CC30</f>
        <v>0</v>
      </c>
      <c r="CD29">
        <f>'Recodage Données'!CD30</f>
        <v>0</v>
      </c>
      <c r="CE29">
        <f>'Recodage Données'!CE30</f>
        <v>0</v>
      </c>
      <c r="CF29">
        <f>'Recodage Données'!CF30</f>
        <v>0</v>
      </c>
    </row>
    <row r="30" spans="2:84" ht="15.75" customHeight="1" x14ac:dyDescent="0.25">
      <c r="B30">
        <f>'Recodage Données'!B31</f>
        <v>0</v>
      </c>
      <c r="C30">
        <f>'Recodage Données'!C31</f>
        <v>0</v>
      </c>
      <c r="D30">
        <f>'Recodage Données'!D31</f>
        <v>0</v>
      </c>
      <c r="E30">
        <f>'Recodage Données'!E31</f>
        <v>0</v>
      </c>
      <c r="F30">
        <f>'Recodage Données'!F31</f>
        <v>0</v>
      </c>
      <c r="G30">
        <f>'Recodage Données'!G31</f>
        <v>0</v>
      </c>
      <c r="H30" s="1">
        <f>'Recodage Données'!H31</f>
        <v>0</v>
      </c>
      <c r="I30" s="1">
        <f>'Recodage Données'!I31</f>
        <v>0</v>
      </c>
      <c r="J30" s="1">
        <f>'Recodage Données'!J31</f>
        <v>0</v>
      </c>
      <c r="K30" s="1">
        <f>'Recodage Données'!K31</f>
        <v>0</v>
      </c>
      <c r="L30" s="1">
        <f>'Recodage Données'!L31</f>
        <v>0</v>
      </c>
      <c r="M30" s="1">
        <f>'Recodage Données'!M31</f>
        <v>0</v>
      </c>
      <c r="N30" s="1">
        <f>'Recodage Données'!N31</f>
        <v>0</v>
      </c>
      <c r="O30" s="2">
        <f>'Recodage Données'!O31</f>
        <v>0</v>
      </c>
      <c r="P30" s="1">
        <f>'Recodage Données'!P31</f>
        <v>0</v>
      </c>
      <c r="Q30" s="2">
        <f>'Recodage Données'!Q31</f>
        <v>0</v>
      </c>
      <c r="R30" s="1">
        <f>'Recodage Données'!R31</f>
        <v>0</v>
      </c>
      <c r="S30" s="1">
        <f>'Recodage Données'!S31</f>
        <v>0</v>
      </c>
      <c r="T30" s="1">
        <f>'Recodage Données'!T31</f>
        <v>0</v>
      </c>
      <c r="U30" s="1">
        <f>'Recodage Données'!U31</f>
        <v>0</v>
      </c>
      <c r="V30" s="1">
        <f>'Recodage Données'!V31</f>
        <v>0</v>
      </c>
      <c r="W30" s="1">
        <f>'Recodage Données'!W31</f>
        <v>0</v>
      </c>
      <c r="X30" s="1">
        <f>'Recodage Données'!X31</f>
        <v>0</v>
      </c>
      <c r="Y30" s="1">
        <f>'Recodage Données'!Y31</f>
        <v>0</v>
      </c>
      <c r="Z30" s="1">
        <f>'Recodage Données'!Z31</f>
        <v>0</v>
      </c>
      <c r="AA30" s="1">
        <f>'Recodage Données'!AA31</f>
        <v>0</v>
      </c>
      <c r="AB30" s="1">
        <f>'Recodage Données'!AB31</f>
        <v>0</v>
      </c>
      <c r="AC30" s="1">
        <f>'Recodage Données'!AC31</f>
        <v>0</v>
      </c>
      <c r="AD30" s="1">
        <f>'Recodage Données'!AD31</f>
        <v>0</v>
      </c>
      <c r="AE30" s="1">
        <f>'Recodage Données'!AE31</f>
        <v>0</v>
      </c>
      <c r="AF30">
        <f>'Recodage Données'!AF31</f>
        <v>0</v>
      </c>
      <c r="AG30">
        <f>'Recodage Données'!AG31</f>
        <v>0</v>
      </c>
      <c r="AH30">
        <f>'Recodage Données'!AH31</f>
        <v>0</v>
      </c>
      <c r="AI30">
        <f>'Recodage Données'!AI31</f>
        <v>0</v>
      </c>
      <c r="AJ30">
        <f>'Recodage Données'!AJ31</f>
        <v>0</v>
      </c>
      <c r="AK30">
        <f>'Recodage Données'!AK31</f>
        <v>0</v>
      </c>
      <c r="AL30">
        <f>'Recodage Données'!AL31</f>
        <v>0</v>
      </c>
      <c r="AM30">
        <f>'Recodage Données'!AM31</f>
        <v>0</v>
      </c>
      <c r="AN30">
        <f>'Recodage Données'!AN31</f>
        <v>0</v>
      </c>
      <c r="AO30">
        <f>'Recodage Données'!AO31</f>
        <v>0</v>
      </c>
      <c r="AP30">
        <f>'Recodage Données'!AP31</f>
        <v>0</v>
      </c>
      <c r="AQ30">
        <f>'Recodage Données'!AQ31</f>
        <v>0</v>
      </c>
      <c r="AR30">
        <f>'Recodage Données'!AR31</f>
        <v>0</v>
      </c>
      <c r="AS30">
        <f>'Recodage Données'!AS31</f>
        <v>0</v>
      </c>
      <c r="AT30">
        <f>'Recodage Données'!AT31</f>
        <v>0</v>
      </c>
      <c r="AU30">
        <f>'Recodage Données'!AU31</f>
        <v>0</v>
      </c>
      <c r="AV30">
        <f>'Recodage Données'!AV31</f>
        <v>0</v>
      </c>
      <c r="AW30">
        <f>'Recodage Données'!AW31</f>
        <v>0</v>
      </c>
      <c r="AX30">
        <f>'Recodage Données'!AX31</f>
        <v>0</v>
      </c>
      <c r="AY30">
        <f>'Recodage Données'!AY31</f>
        <v>0</v>
      </c>
      <c r="AZ30">
        <f>'Recodage Données'!AZ31</f>
        <v>0</v>
      </c>
      <c r="BA30">
        <f>'Recodage Données'!BA31</f>
        <v>0</v>
      </c>
      <c r="BB30">
        <f>'Recodage Données'!BB31</f>
        <v>0</v>
      </c>
      <c r="BC30">
        <f>'Recodage Données'!BC31</f>
        <v>0</v>
      </c>
      <c r="BD30">
        <f>'Recodage Données'!BD31</f>
        <v>0</v>
      </c>
      <c r="BE30">
        <f>'Recodage Données'!BE31</f>
        <v>0</v>
      </c>
      <c r="BF30">
        <f>'Recodage Données'!BF31</f>
        <v>0</v>
      </c>
      <c r="BG30">
        <f>'Recodage Données'!BG31</f>
        <v>0</v>
      </c>
      <c r="BH30">
        <f>'Recodage Données'!BH31</f>
        <v>0</v>
      </c>
      <c r="BI30">
        <f>'Recodage Données'!BI31</f>
        <v>0</v>
      </c>
      <c r="BJ30">
        <f>'Recodage Données'!BJ31</f>
        <v>0</v>
      </c>
      <c r="BK30">
        <f>'Recodage Données'!BK31</f>
        <v>0</v>
      </c>
      <c r="BL30">
        <f>'Recodage Données'!BL31</f>
        <v>0</v>
      </c>
      <c r="BM30">
        <f>'Recodage Données'!BM31</f>
        <v>0</v>
      </c>
      <c r="BO30">
        <f>'Recodage Données'!BO31</f>
        <v>0</v>
      </c>
      <c r="BP30">
        <f>'Recodage Données'!BP31</f>
        <v>0</v>
      </c>
      <c r="BQ30">
        <f>'Recodage Données'!BQ31</f>
        <v>0</v>
      </c>
      <c r="BR30">
        <f>'Recodage Données'!BR31</f>
        <v>0</v>
      </c>
      <c r="BS30">
        <f>'Recodage Données'!BS31</f>
        <v>0</v>
      </c>
      <c r="BT30">
        <f>'Recodage Données'!BT31</f>
        <v>0</v>
      </c>
      <c r="BU30">
        <f>'Recodage Données'!BU31</f>
        <v>0</v>
      </c>
      <c r="BV30">
        <f>'Recodage Données'!BV31</f>
        <v>0</v>
      </c>
      <c r="BW30">
        <f>'Recodage Données'!BW31</f>
        <v>0</v>
      </c>
      <c r="BX30">
        <f>'Recodage Données'!BX31</f>
        <v>0</v>
      </c>
      <c r="BY30">
        <f>'Recodage Données'!BY31</f>
        <v>0</v>
      </c>
      <c r="BZ30">
        <f>'Recodage Données'!BZ31</f>
        <v>0</v>
      </c>
      <c r="CA30">
        <f>'Recodage Données'!CA31</f>
        <v>0</v>
      </c>
      <c r="CB30">
        <f>'Recodage Données'!CB31</f>
        <v>0</v>
      </c>
      <c r="CC30">
        <f>'Recodage Données'!CC31</f>
        <v>0</v>
      </c>
      <c r="CD30">
        <f>'Recodage Données'!CD31</f>
        <v>0</v>
      </c>
      <c r="CE30">
        <f>'Recodage Données'!CE31</f>
        <v>0</v>
      </c>
      <c r="CF30">
        <f>'Recodage Données'!CF31</f>
        <v>0</v>
      </c>
    </row>
    <row r="31" spans="2:84" ht="15.75" customHeight="1" x14ac:dyDescent="0.25">
      <c r="B31">
        <f>'Recodage Données'!B32</f>
        <v>0</v>
      </c>
      <c r="C31">
        <f>'Recodage Données'!C32</f>
        <v>0</v>
      </c>
      <c r="D31">
        <f>'Recodage Données'!D32</f>
        <v>0</v>
      </c>
      <c r="E31">
        <f>'Recodage Données'!E32</f>
        <v>0</v>
      </c>
      <c r="F31">
        <f>'Recodage Données'!F32</f>
        <v>0</v>
      </c>
      <c r="G31">
        <f>'Recodage Données'!G32</f>
        <v>0</v>
      </c>
      <c r="H31" s="1">
        <f>'Recodage Données'!H32</f>
        <v>0</v>
      </c>
      <c r="I31">
        <f>'Recodage Données'!I32</f>
        <v>0</v>
      </c>
      <c r="J31" s="1">
        <f>'Recodage Données'!J32</f>
        <v>0</v>
      </c>
      <c r="K31" s="1">
        <f>'Recodage Données'!K32</f>
        <v>0</v>
      </c>
      <c r="L31" s="1">
        <f>'Recodage Données'!L32</f>
        <v>0</v>
      </c>
      <c r="M31" s="1">
        <f>'Recodage Données'!M32</f>
        <v>0</v>
      </c>
      <c r="N31" s="1">
        <f>'Recodage Données'!N32</f>
        <v>0</v>
      </c>
      <c r="O31" s="2">
        <f>'Recodage Données'!O32</f>
        <v>0</v>
      </c>
      <c r="P31" s="1">
        <f>'Recodage Données'!P32</f>
        <v>0</v>
      </c>
      <c r="Q31" s="2">
        <f>'Recodage Données'!Q32</f>
        <v>0</v>
      </c>
      <c r="R31" s="1">
        <f>'Recodage Données'!R32</f>
        <v>0</v>
      </c>
      <c r="S31" s="1">
        <f>'Recodage Données'!S32</f>
        <v>0</v>
      </c>
      <c r="T31" s="1">
        <f>'Recodage Données'!T32</f>
        <v>0</v>
      </c>
      <c r="U31" s="1">
        <f>'Recodage Données'!U32</f>
        <v>0</v>
      </c>
      <c r="V31" s="1">
        <f>'Recodage Données'!V32</f>
        <v>0</v>
      </c>
      <c r="W31" s="1">
        <f>'Recodage Données'!W32</f>
        <v>0</v>
      </c>
      <c r="X31" s="1">
        <f>'Recodage Données'!X32</f>
        <v>0</v>
      </c>
      <c r="Y31" s="1">
        <f>'Recodage Données'!Y32</f>
        <v>0</v>
      </c>
      <c r="Z31" s="1">
        <f>'Recodage Données'!Z32</f>
        <v>0</v>
      </c>
      <c r="AA31" s="1">
        <f>'Recodage Données'!AA32</f>
        <v>0</v>
      </c>
      <c r="AB31" s="1">
        <f>'Recodage Données'!AB32</f>
        <v>0</v>
      </c>
      <c r="AC31" s="1">
        <f>'Recodage Données'!AC32</f>
        <v>0</v>
      </c>
      <c r="AD31" s="1">
        <f>'Recodage Données'!AD32</f>
        <v>0</v>
      </c>
      <c r="AE31" s="1">
        <f>'Recodage Données'!AE32</f>
        <v>0</v>
      </c>
      <c r="AF31">
        <f>'Recodage Données'!AF32</f>
        <v>0</v>
      </c>
      <c r="AG31">
        <f>'Recodage Données'!AG32</f>
        <v>0</v>
      </c>
      <c r="AH31">
        <f>'Recodage Données'!AH32</f>
        <v>0</v>
      </c>
      <c r="AI31">
        <f>'Recodage Données'!AI32</f>
        <v>0</v>
      </c>
      <c r="AJ31">
        <f>'Recodage Données'!AJ32</f>
        <v>0</v>
      </c>
      <c r="AK31">
        <f>'Recodage Données'!AK32</f>
        <v>0</v>
      </c>
      <c r="AL31">
        <f>'Recodage Données'!AL32</f>
        <v>0</v>
      </c>
      <c r="AM31">
        <f>'Recodage Données'!AM32</f>
        <v>0</v>
      </c>
      <c r="AN31">
        <f>'Recodage Données'!AN32</f>
        <v>0</v>
      </c>
      <c r="AO31">
        <f>'Recodage Données'!AO32</f>
        <v>0</v>
      </c>
      <c r="AP31">
        <f>'Recodage Données'!AP32</f>
        <v>0</v>
      </c>
      <c r="AQ31">
        <f>'Recodage Données'!AQ32</f>
        <v>0</v>
      </c>
      <c r="AR31">
        <f>'Recodage Données'!AR32</f>
        <v>0</v>
      </c>
      <c r="AS31">
        <f>'Recodage Données'!AS32</f>
        <v>0</v>
      </c>
      <c r="AT31">
        <f>'Recodage Données'!AT32</f>
        <v>0</v>
      </c>
      <c r="AU31">
        <f>'Recodage Données'!AU32</f>
        <v>0</v>
      </c>
      <c r="AV31">
        <f>'Recodage Données'!AV32</f>
        <v>0</v>
      </c>
      <c r="AW31">
        <f>'Recodage Données'!AW32</f>
        <v>0</v>
      </c>
      <c r="AX31">
        <f>'Recodage Données'!AX32</f>
        <v>0</v>
      </c>
      <c r="AY31">
        <f>'Recodage Données'!AY32</f>
        <v>0</v>
      </c>
      <c r="AZ31">
        <f>'Recodage Données'!AZ32</f>
        <v>0</v>
      </c>
      <c r="BA31">
        <f>'Recodage Données'!BA32</f>
        <v>0</v>
      </c>
      <c r="BB31">
        <f>'Recodage Données'!BB32</f>
        <v>0</v>
      </c>
      <c r="BC31">
        <f>'Recodage Données'!BC32</f>
        <v>0</v>
      </c>
      <c r="BD31">
        <f>'Recodage Données'!BD32</f>
        <v>0</v>
      </c>
      <c r="BE31">
        <f>'Recodage Données'!BE32</f>
        <v>0</v>
      </c>
      <c r="BF31">
        <f>'Recodage Données'!BF32</f>
        <v>0</v>
      </c>
      <c r="BG31">
        <f>'Recodage Données'!BG32</f>
        <v>0</v>
      </c>
      <c r="BH31">
        <f>'Recodage Données'!BH32</f>
        <v>0</v>
      </c>
      <c r="BI31">
        <f>'Recodage Données'!BI32</f>
        <v>0</v>
      </c>
      <c r="BJ31">
        <f>'Recodage Données'!BJ32</f>
        <v>0</v>
      </c>
      <c r="BK31">
        <f>'Recodage Données'!BK32</f>
        <v>0</v>
      </c>
      <c r="BL31">
        <f>'Recodage Données'!BL32</f>
        <v>0</v>
      </c>
      <c r="BM31">
        <f>'Recodage Données'!BM32</f>
        <v>0</v>
      </c>
      <c r="BO31">
        <f>'Recodage Données'!BO32</f>
        <v>0</v>
      </c>
      <c r="BP31">
        <f>'Recodage Données'!BP32</f>
        <v>0</v>
      </c>
      <c r="BQ31">
        <f>'Recodage Données'!BQ32</f>
        <v>0</v>
      </c>
      <c r="BR31">
        <f>'Recodage Données'!BR32</f>
        <v>0</v>
      </c>
      <c r="BS31">
        <f>'Recodage Données'!BS32</f>
        <v>0</v>
      </c>
      <c r="BT31">
        <f>'Recodage Données'!BT32</f>
        <v>0</v>
      </c>
      <c r="BU31">
        <f>'Recodage Données'!BU32</f>
        <v>0</v>
      </c>
      <c r="BV31">
        <f>'Recodage Données'!BV32</f>
        <v>0</v>
      </c>
      <c r="BW31">
        <f>'Recodage Données'!BW32</f>
        <v>0</v>
      </c>
      <c r="BX31">
        <f>'Recodage Données'!BX32</f>
        <v>0</v>
      </c>
      <c r="BY31">
        <f>'Recodage Données'!BY32</f>
        <v>0</v>
      </c>
      <c r="BZ31">
        <f>'Recodage Données'!BZ32</f>
        <v>0</v>
      </c>
      <c r="CA31">
        <f>'Recodage Données'!CA32</f>
        <v>0</v>
      </c>
      <c r="CB31">
        <f>'Recodage Données'!CB32</f>
        <v>0</v>
      </c>
      <c r="CC31">
        <f>'Recodage Données'!CC32</f>
        <v>0</v>
      </c>
      <c r="CD31">
        <f>'Recodage Données'!CD32</f>
        <v>0</v>
      </c>
      <c r="CE31">
        <f>'Recodage Données'!CE32</f>
        <v>0</v>
      </c>
      <c r="CF31">
        <f>'Recodage Données'!CF32</f>
        <v>0</v>
      </c>
    </row>
    <row r="32" spans="2:84" ht="15.75" customHeight="1" x14ac:dyDescent="0.25">
      <c r="B32">
        <f>'Recodage Données'!B33</f>
        <v>0</v>
      </c>
      <c r="C32">
        <f>'Recodage Données'!C33</f>
        <v>0</v>
      </c>
      <c r="D32">
        <f>'Recodage Données'!D33</f>
        <v>0</v>
      </c>
      <c r="E32">
        <f>'Recodage Données'!E33</f>
        <v>0</v>
      </c>
      <c r="F32">
        <f>'Recodage Données'!F33</f>
        <v>0</v>
      </c>
      <c r="G32">
        <f>'Recodage Données'!G33</f>
        <v>0</v>
      </c>
      <c r="H32" s="1">
        <f>'Recodage Données'!H33</f>
        <v>0</v>
      </c>
      <c r="I32" s="1">
        <f>'Recodage Données'!I33</f>
        <v>0</v>
      </c>
      <c r="J32" s="1">
        <f>'Recodage Données'!J33</f>
        <v>0</v>
      </c>
      <c r="K32" s="1">
        <f>'Recodage Données'!K33</f>
        <v>0</v>
      </c>
      <c r="L32" s="1">
        <f>'Recodage Données'!L33</f>
        <v>0</v>
      </c>
      <c r="M32" s="1">
        <f>'Recodage Données'!M33</f>
        <v>0</v>
      </c>
      <c r="N32" s="1">
        <f>'Recodage Données'!N33</f>
        <v>0</v>
      </c>
      <c r="O32" s="2">
        <f>'Recodage Données'!O33</f>
        <v>0</v>
      </c>
      <c r="P32" s="1">
        <f>'Recodage Données'!P33</f>
        <v>0</v>
      </c>
      <c r="Q32" s="2">
        <f>'Recodage Données'!Q33</f>
        <v>0</v>
      </c>
      <c r="R32" s="1">
        <f>'Recodage Données'!R33</f>
        <v>0</v>
      </c>
      <c r="S32" s="1">
        <f>'Recodage Données'!S33</f>
        <v>0</v>
      </c>
      <c r="T32" s="1">
        <f>'Recodage Données'!T33</f>
        <v>0</v>
      </c>
      <c r="U32" s="1">
        <f>'Recodage Données'!U33</f>
        <v>0</v>
      </c>
      <c r="V32" s="1">
        <f>'Recodage Données'!V33</f>
        <v>0</v>
      </c>
      <c r="W32" s="1">
        <f>'Recodage Données'!W33</f>
        <v>0</v>
      </c>
      <c r="X32" s="1">
        <f>'Recodage Données'!X33</f>
        <v>0</v>
      </c>
      <c r="Y32" s="1">
        <f>'Recodage Données'!Y33</f>
        <v>0</v>
      </c>
      <c r="Z32" s="1">
        <f>'Recodage Données'!Z33</f>
        <v>0</v>
      </c>
      <c r="AA32" s="1">
        <f>'Recodage Données'!AA33</f>
        <v>0</v>
      </c>
      <c r="AB32" s="1">
        <f>'Recodage Données'!AB33</f>
        <v>0</v>
      </c>
      <c r="AC32" s="1">
        <f>'Recodage Données'!AC33</f>
        <v>0</v>
      </c>
      <c r="AD32" s="1">
        <f>'Recodage Données'!AD33</f>
        <v>0</v>
      </c>
      <c r="AE32" s="1">
        <f>'Recodage Données'!AE33</f>
        <v>0</v>
      </c>
      <c r="AF32">
        <f>'Recodage Données'!AF33</f>
        <v>0</v>
      </c>
      <c r="AG32">
        <f>'Recodage Données'!AG33</f>
        <v>0</v>
      </c>
      <c r="AH32">
        <f>'Recodage Données'!AH33</f>
        <v>0</v>
      </c>
      <c r="AI32">
        <f>'Recodage Données'!AI33</f>
        <v>0</v>
      </c>
      <c r="AJ32">
        <f>'Recodage Données'!AJ33</f>
        <v>0</v>
      </c>
      <c r="AK32">
        <f>'Recodage Données'!AK33</f>
        <v>0</v>
      </c>
      <c r="AL32">
        <f>'Recodage Données'!AL33</f>
        <v>0</v>
      </c>
      <c r="AM32">
        <f>'Recodage Données'!AM33</f>
        <v>0</v>
      </c>
      <c r="AN32">
        <f>'Recodage Données'!AN33</f>
        <v>0</v>
      </c>
      <c r="AO32">
        <f>'Recodage Données'!AO33</f>
        <v>0</v>
      </c>
      <c r="AP32">
        <f>'Recodage Données'!AP33</f>
        <v>0</v>
      </c>
      <c r="AQ32">
        <f>'Recodage Données'!AQ33</f>
        <v>0</v>
      </c>
      <c r="AR32">
        <f>'Recodage Données'!AR33</f>
        <v>0</v>
      </c>
      <c r="AS32">
        <f>'Recodage Données'!AS33</f>
        <v>0</v>
      </c>
      <c r="AT32">
        <f>'Recodage Données'!AT33</f>
        <v>0</v>
      </c>
      <c r="AU32">
        <f>'Recodage Données'!AU33</f>
        <v>0</v>
      </c>
      <c r="AV32">
        <f>'Recodage Données'!AV33</f>
        <v>0</v>
      </c>
      <c r="AW32">
        <f>'Recodage Données'!AW33</f>
        <v>0</v>
      </c>
      <c r="AX32">
        <f>'Recodage Données'!AX33</f>
        <v>0</v>
      </c>
      <c r="AY32">
        <f>'Recodage Données'!AY33</f>
        <v>0</v>
      </c>
      <c r="AZ32">
        <f>'Recodage Données'!AZ33</f>
        <v>0</v>
      </c>
      <c r="BA32">
        <f>'Recodage Données'!BA33</f>
        <v>0</v>
      </c>
      <c r="BB32">
        <f>'Recodage Données'!BB33</f>
        <v>0</v>
      </c>
      <c r="BC32">
        <f>'Recodage Données'!BC33</f>
        <v>0</v>
      </c>
      <c r="BD32">
        <f>'Recodage Données'!BD33</f>
        <v>0</v>
      </c>
      <c r="BE32">
        <f>'Recodage Données'!BE33</f>
        <v>0</v>
      </c>
      <c r="BF32">
        <f>'Recodage Données'!BF33</f>
        <v>0</v>
      </c>
      <c r="BG32">
        <f>'Recodage Données'!BG33</f>
        <v>0</v>
      </c>
      <c r="BH32">
        <f>'Recodage Données'!BH33</f>
        <v>0</v>
      </c>
      <c r="BI32">
        <f>'Recodage Données'!BI33</f>
        <v>0</v>
      </c>
      <c r="BJ32">
        <f>'Recodage Données'!BJ33</f>
        <v>0</v>
      </c>
      <c r="BK32">
        <f>'Recodage Données'!BK33</f>
        <v>0</v>
      </c>
      <c r="BL32">
        <f>'Recodage Données'!BL33</f>
        <v>0</v>
      </c>
      <c r="BM32">
        <f>'Recodage Données'!BM33</f>
        <v>0</v>
      </c>
      <c r="BO32">
        <f>'Recodage Données'!BO33</f>
        <v>0</v>
      </c>
      <c r="BP32">
        <f>'Recodage Données'!BP33</f>
        <v>0</v>
      </c>
      <c r="BQ32">
        <f>'Recodage Données'!BQ33</f>
        <v>0</v>
      </c>
      <c r="BR32">
        <f>'Recodage Données'!BR33</f>
        <v>0</v>
      </c>
      <c r="BS32">
        <f>'Recodage Données'!BS33</f>
        <v>0</v>
      </c>
      <c r="BT32">
        <f>'Recodage Données'!BT33</f>
        <v>0</v>
      </c>
      <c r="BU32">
        <f>'Recodage Données'!BU33</f>
        <v>0</v>
      </c>
      <c r="BV32">
        <f>'Recodage Données'!BV33</f>
        <v>0</v>
      </c>
      <c r="BW32">
        <f>'Recodage Données'!BW33</f>
        <v>0</v>
      </c>
      <c r="BX32">
        <f>'Recodage Données'!BX33</f>
        <v>0</v>
      </c>
      <c r="BY32">
        <f>'Recodage Données'!BY33</f>
        <v>0</v>
      </c>
      <c r="BZ32">
        <f>'Recodage Données'!BZ33</f>
        <v>0</v>
      </c>
      <c r="CA32">
        <f>'Recodage Données'!CA33</f>
        <v>0</v>
      </c>
      <c r="CB32">
        <f>'Recodage Données'!CB33</f>
        <v>0</v>
      </c>
      <c r="CC32">
        <f>'Recodage Données'!CC33</f>
        <v>0</v>
      </c>
      <c r="CD32">
        <f>'Recodage Données'!CD33</f>
        <v>0</v>
      </c>
      <c r="CE32">
        <f>'Recodage Données'!CE33</f>
        <v>0</v>
      </c>
      <c r="CF32">
        <f>'Recodage Données'!CF33</f>
        <v>0</v>
      </c>
    </row>
    <row r="33" spans="2:84" ht="15.75" customHeight="1" x14ac:dyDescent="0.25">
      <c r="B33">
        <f>'Recodage Données'!B34</f>
        <v>0</v>
      </c>
      <c r="C33">
        <f>'Recodage Données'!C34</f>
        <v>0</v>
      </c>
      <c r="D33">
        <f>'Recodage Données'!D34</f>
        <v>0</v>
      </c>
      <c r="E33">
        <f>'Recodage Données'!E34</f>
        <v>0</v>
      </c>
      <c r="F33">
        <f>'Recodage Données'!F34</f>
        <v>0</v>
      </c>
      <c r="G33">
        <f>'Recodage Données'!G34</f>
        <v>0</v>
      </c>
      <c r="H33" s="1">
        <f>'Recodage Données'!H34</f>
        <v>0</v>
      </c>
      <c r="I33" s="1">
        <f>'Recodage Données'!I34</f>
        <v>0</v>
      </c>
      <c r="J33" s="1">
        <f>'Recodage Données'!J34</f>
        <v>0</v>
      </c>
      <c r="K33" s="1">
        <f>'Recodage Données'!K34</f>
        <v>0</v>
      </c>
      <c r="L33" s="1">
        <f>'Recodage Données'!L34</f>
        <v>0</v>
      </c>
      <c r="M33" s="1">
        <f>'Recodage Données'!M34</f>
        <v>0</v>
      </c>
      <c r="N33" s="1">
        <f>'Recodage Données'!N34</f>
        <v>0</v>
      </c>
      <c r="O33" s="2">
        <f>'Recodage Données'!O34</f>
        <v>0</v>
      </c>
      <c r="P33" s="1">
        <f>'Recodage Données'!P34</f>
        <v>0</v>
      </c>
      <c r="Q33" s="2">
        <f>'Recodage Données'!Q34</f>
        <v>0</v>
      </c>
      <c r="R33" s="1">
        <f>'Recodage Données'!R34</f>
        <v>0</v>
      </c>
      <c r="S33" s="1">
        <f>'Recodage Données'!S34</f>
        <v>0</v>
      </c>
      <c r="T33" s="1">
        <f>'Recodage Données'!T34</f>
        <v>0</v>
      </c>
      <c r="U33" s="1">
        <f>'Recodage Données'!U34</f>
        <v>0</v>
      </c>
      <c r="V33" s="1">
        <f>'Recodage Données'!V34</f>
        <v>0</v>
      </c>
      <c r="W33" s="1">
        <f>'Recodage Données'!W34</f>
        <v>0</v>
      </c>
      <c r="X33" s="1">
        <f>'Recodage Données'!X34</f>
        <v>0</v>
      </c>
      <c r="Y33" s="1">
        <f>'Recodage Données'!Y34</f>
        <v>0</v>
      </c>
      <c r="Z33" s="1">
        <f>'Recodage Données'!Z34</f>
        <v>0</v>
      </c>
      <c r="AA33" s="1">
        <f>'Recodage Données'!AA34</f>
        <v>0</v>
      </c>
      <c r="AB33" s="1">
        <f>'Recodage Données'!AB34</f>
        <v>0</v>
      </c>
      <c r="AC33" s="1">
        <f>'Recodage Données'!AC34</f>
        <v>0</v>
      </c>
      <c r="AD33" s="1">
        <f>'Recodage Données'!AD34</f>
        <v>0</v>
      </c>
      <c r="AE33" s="1">
        <f>'Recodage Données'!AE34</f>
        <v>0</v>
      </c>
      <c r="AF33">
        <f>'Recodage Données'!AF34</f>
        <v>0</v>
      </c>
      <c r="AG33">
        <f>'Recodage Données'!AG34</f>
        <v>0</v>
      </c>
      <c r="AH33">
        <f>'Recodage Données'!AH34</f>
        <v>0</v>
      </c>
      <c r="AI33">
        <f>'Recodage Données'!AI34</f>
        <v>0</v>
      </c>
      <c r="AJ33">
        <f>'Recodage Données'!AJ34</f>
        <v>0</v>
      </c>
      <c r="AK33">
        <f>'Recodage Données'!AK34</f>
        <v>0</v>
      </c>
      <c r="AL33">
        <f>'Recodage Données'!AL34</f>
        <v>0</v>
      </c>
      <c r="AM33">
        <f>'Recodage Données'!AM34</f>
        <v>0</v>
      </c>
      <c r="AN33">
        <f>'Recodage Données'!AN34</f>
        <v>0</v>
      </c>
      <c r="AO33">
        <f>'Recodage Données'!AO34</f>
        <v>0</v>
      </c>
      <c r="AP33">
        <f>'Recodage Données'!AP34</f>
        <v>0</v>
      </c>
      <c r="AQ33">
        <f>'Recodage Données'!AQ34</f>
        <v>0</v>
      </c>
      <c r="AR33">
        <f>'Recodage Données'!AR34</f>
        <v>0</v>
      </c>
      <c r="AS33">
        <f>'Recodage Données'!AS34</f>
        <v>0</v>
      </c>
      <c r="AT33">
        <f>'Recodage Données'!AT34</f>
        <v>0</v>
      </c>
      <c r="AU33">
        <f>'Recodage Données'!AU34</f>
        <v>0</v>
      </c>
      <c r="AV33">
        <f>'Recodage Données'!AV34</f>
        <v>0</v>
      </c>
      <c r="AW33">
        <f>'Recodage Données'!AW34</f>
        <v>0</v>
      </c>
      <c r="AX33">
        <f>'Recodage Données'!AX34</f>
        <v>0</v>
      </c>
      <c r="AY33">
        <f>'Recodage Données'!AY34</f>
        <v>0</v>
      </c>
      <c r="AZ33">
        <f>'Recodage Données'!AZ34</f>
        <v>0</v>
      </c>
      <c r="BA33">
        <f>'Recodage Données'!BA34</f>
        <v>0</v>
      </c>
      <c r="BB33">
        <f>'Recodage Données'!BB34</f>
        <v>0</v>
      </c>
      <c r="BC33">
        <f>'Recodage Données'!BC34</f>
        <v>0</v>
      </c>
      <c r="BD33">
        <f>'Recodage Données'!BD34</f>
        <v>0</v>
      </c>
      <c r="BE33">
        <f>'Recodage Données'!BE34</f>
        <v>0</v>
      </c>
      <c r="BF33">
        <f>'Recodage Données'!BF34</f>
        <v>0</v>
      </c>
      <c r="BG33">
        <f>'Recodage Données'!BG34</f>
        <v>0</v>
      </c>
      <c r="BH33">
        <f>'Recodage Données'!BH34</f>
        <v>0</v>
      </c>
      <c r="BI33">
        <f>'Recodage Données'!BI34</f>
        <v>0</v>
      </c>
      <c r="BJ33">
        <f>'Recodage Données'!BJ34</f>
        <v>0</v>
      </c>
      <c r="BK33">
        <f>'Recodage Données'!BK34</f>
        <v>0</v>
      </c>
      <c r="BL33">
        <f>'Recodage Données'!BL34</f>
        <v>0</v>
      </c>
      <c r="BM33">
        <f>'Recodage Données'!BM34</f>
        <v>0</v>
      </c>
      <c r="BO33">
        <f>'Recodage Données'!BO34</f>
        <v>0</v>
      </c>
      <c r="BP33">
        <f>'Recodage Données'!BP34</f>
        <v>0</v>
      </c>
      <c r="BQ33">
        <f>'Recodage Données'!BQ34</f>
        <v>0</v>
      </c>
      <c r="BR33">
        <f>'Recodage Données'!BR34</f>
        <v>0</v>
      </c>
      <c r="BS33">
        <f>'Recodage Données'!BS34</f>
        <v>0</v>
      </c>
      <c r="BT33">
        <f>'Recodage Données'!BT34</f>
        <v>0</v>
      </c>
      <c r="BU33">
        <f>'Recodage Données'!BU34</f>
        <v>0</v>
      </c>
      <c r="BV33">
        <f>'Recodage Données'!BV34</f>
        <v>0</v>
      </c>
      <c r="BW33">
        <f>'Recodage Données'!BW34</f>
        <v>0</v>
      </c>
      <c r="BX33">
        <f>'Recodage Données'!BX34</f>
        <v>0</v>
      </c>
      <c r="BY33">
        <f>'Recodage Données'!BY34</f>
        <v>0</v>
      </c>
      <c r="BZ33">
        <f>'Recodage Données'!BZ34</f>
        <v>0</v>
      </c>
      <c r="CA33">
        <f>'Recodage Données'!CA34</f>
        <v>0</v>
      </c>
      <c r="CB33">
        <f>'Recodage Données'!CB34</f>
        <v>0</v>
      </c>
      <c r="CC33">
        <f>'Recodage Données'!CC34</f>
        <v>0</v>
      </c>
      <c r="CD33">
        <f>'Recodage Données'!CD34</f>
        <v>0</v>
      </c>
      <c r="CE33">
        <f>'Recodage Données'!CE34</f>
        <v>0</v>
      </c>
      <c r="CF33">
        <f>'Recodage Données'!CF34</f>
        <v>0</v>
      </c>
    </row>
    <row r="34" spans="2:84" ht="15.75" customHeight="1" x14ac:dyDescent="0.25">
      <c r="B34">
        <f>'Recodage Données'!B35</f>
        <v>0</v>
      </c>
      <c r="C34">
        <f>'Recodage Données'!C35</f>
        <v>0</v>
      </c>
      <c r="D34">
        <f>'Recodage Données'!D35</f>
        <v>0</v>
      </c>
      <c r="E34">
        <f>'Recodage Données'!E35</f>
        <v>0</v>
      </c>
      <c r="F34">
        <f>'Recodage Données'!F35</f>
        <v>0</v>
      </c>
      <c r="G34">
        <f>'Recodage Données'!G35</f>
        <v>0</v>
      </c>
      <c r="H34" s="1">
        <f>'Recodage Données'!H35</f>
        <v>0</v>
      </c>
      <c r="I34" s="1">
        <f>'Recodage Données'!I35</f>
        <v>0</v>
      </c>
      <c r="J34" s="1">
        <f>'Recodage Données'!J35</f>
        <v>0</v>
      </c>
      <c r="K34" s="1">
        <f>'Recodage Données'!K35</f>
        <v>0</v>
      </c>
      <c r="L34" s="1">
        <f>'Recodage Données'!L35</f>
        <v>0</v>
      </c>
      <c r="M34" s="1">
        <f>'Recodage Données'!M35</f>
        <v>0</v>
      </c>
      <c r="N34" s="1">
        <f>'Recodage Données'!N35</f>
        <v>0</v>
      </c>
      <c r="O34" s="2">
        <f>'Recodage Données'!O35</f>
        <v>0</v>
      </c>
      <c r="P34" s="1">
        <f>'Recodage Données'!P35</f>
        <v>0</v>
      </c>
      <c r="Q34" s="2">
        <f>'Recodage Données'!Q35</f>
        <v>0</v>
      </c>
      <c r="R34" s="1">
        <f>'Recodage Données'!R35</f>
        <v>0</v>
      </c>
      <c r="S34" s="1">
        <f>'Recodage Données'!S35</f>
        <v>0</v>
      </c>
      <c r="T34" s="1">
        <f>'Recodage Données'!T35</f>
        <v>0</v>
      </c>
      <c r="U34" s="1">
        <f>'Recodage Données'!U35</f>
        <v>0</v>
      </c>
      <c r="V34" s="1">
        <f>'Recodage Données'!V35</f>
        <v>0</v>
      </c>
      <c r="W34" s="1">
        <f>'Recodage Données'!W35</f>
        <v>0</v>
      </c>
      <c r="X34" s="1">
        <f>'Recodage Données'!X35</f>
        <v>0</v>
      </c>
      <c r="Y34" s="1">
        <f>'Recodage Données'!Y35</f>
        <v>0</v>
      </c>
      <c r="Z34" s="1">
        <f>'Recodage Données'!Z35</f>
        <v>0</v>
      </c>
      <c r="AA34" s="1">
        <f>'Recodage Données'!AA35</f>
        <v>0</v>
      </c>
      <c r="AB34" s="1">
        <f>'Recodage Données'!AB35</f>
        <v>0</v>
      </c>
      <c r="AC34" s="1">
        <f>'Recodage Données'!AC35</f>
        <v>0</v>
      </c>
      <c r="AD34" s="1">
        <f>'Recodage Données'!AD35</f>
        <v>0</v>
      </c>
      <c r="AE34" s="1">
        <f>'Recodage Données'!AE35</f>
        <v>0</v>
      </c>
      <c r="AF34">
        <f>'Recodage Données'!AF35</f>
        <v>0</v>
      </c>
      <c r="AG34">
        <f>'Recodage Données'!AG35</f>
        <v>0</v>
      </c>
      <c r="AH34">
        <f>'Recodage Données'!AH35</f>
        <v>0</v>
      </c>
      <c r="AI34">
        <f>'Recodage Données'!AI35</f>
        <v>0</v>
      </c>
      <c r="AJ34">
        <f>'Recodage Données'!AJ35</f>
        <v>0</v>
      </c>
      <c r="AK34">
        <f>'Recodage Données'!AK35</f>
        <v>0</v>
      </c>
      <c r="AL34">
        <f>'Recodage Données'!AL35</f>
        <v>0</v>
      </c>
      <c r="AM34">
        <f>'Recodage Données'!AM35</f>
        <v>0</v>
      </c>
      <c r="AN34">
        <f>'Recodage Données'!AN35</f>
        <v>0</v>
      </c>
      <c r="AO34">
        <f>'Recodage Données'!AO35</f>
        <v>0</v>
      </c>
      <c r="AP34">
        <f>'Recodage Données'!AP35</f>
        <v>0</v>
      </c>
      <c r="AQ34">
        <f>'Recodage Données'!AQ35</f>
        <v>0</v>
      </c>
      <c r="AR34">
        <f>'Recodage Données'!AR35</f>
        <v>0</v>
      </c>
      <c r="AS34">
        <f>'Recodage Données'!AS35</f>
        <v>0</v>
      </c>
      <c r="AT34">
        <f>'Recodage Données'!AT35</f>
        <v>0</v>
      </c>
      <c r="AU34">
        <f>'Recodage Données'!AU35</f>
        <v>0</v>
      </c>
      <c r="AV34">
        <f>'Recodage Données'!AV35</f>
        <v>0</v>
      </c>
      <c r="AW34">
        <f>'Recodage Données'!AW35</f>
        <v>0</v>
      </c>
      <c r="AX34">
        <f>'Recodage Données'!AX35</f>
        <v>0</v>
      </c>
      <c r="AY34">
        <f>'Recodage Données'!AY35</f>
        <v>0</v>
      </c>
      <c r="AZ34">
        <f>'Recodage Données'!AZ35</f>
        <v>0</v>
      </c>
      <c r="BA34">
        <f>'Recodage Données'!BA35</f>
        <v>0</v>
      </c>
      <c r="BB34">
        <f>'Recodage Données'!BB35</f>
        <v>0</v>
      </c>
      <c r="BC34">
        <f>'Recodage Données'!BC35</f>
        <v>0</v>
      </c>
      <c r="BD34">
        <f>'Recodage Données'!BD35</f>
        <v>0</v>
      </c>
      <c r="BE34">
        <f>'Recodage Données'!BE35</f>
        <v>0</v>
      </c>
      <c r="BF34">
        <f>'Recodage Données'!BF35</f>
        <v>0</v>
      </c>
      <c r="BG34">
        <f>'Recodage Données'!BG35</f>
        <v>0</v>
      </c>
      <c r="BH34">
        <f>'Recodage Données'!BH35</f>
        <v>0</v>
      </c>
      <c r="BI34">
        <f>'Recodage Données'!BI35</f>
        <v>0</v>
      </c>
      <c r="BJ34">
        <f>'Recodage Données'!BJ35</f>
        <v>0</v>
      </c>
      <c r="BK34">
        <f>'Recodage Données'!BK35</f>
        <v>0</v>
      </c>
      <c r="BL34">
        <f>'Recodage Données'!BL35</f>
        <v>0</v>
      </c>
      <c r="BM34">
        <f>'Recodage Données'!BM35</f>
        <v>0</v>
      </c>
      <c r="BO34">
        <f>'Recodage Données'!BO35</f>
        <v>0</v>
      </c>
      <c r="BP34">
        <f>'Recodage Données'!BP35</f>
        <v>0</v>
      </c>
      <c r="BQ34">
        <f>'Recodage Données'!BQ35</f>
        <v>0</v>
      </c>
      <c r="BR34">
        <f>'Recodage Données'!BR35</f>
        <v>0</v>
      </c>
      <c r="BS34">
        <f>'Recodage Données'!BS35</f>
        <v>0</v>
      </c>
      <c r="BT34">
        <f>'Recodage Données'!BT35</f>
        <v>0</v>
      </c>
      <c r="BU34">
        <f>'Recodage Données'!BU35</f>
        <v>0</v>
      </c>
      <c r="BV34">
        <f>'Recodage Données'!BV35</f>
        <v>0</v>
      </c>
      <c r="BW34">
        <f>'Recodage Données'!BW35</f>
        <v>0</v>
      </c>
      <c r="BX34">
        <f>'Recodage Données'!BX35</f>
        <v>0</v>
      </c>
      <c r="BY34">
        <f>'Recodage Données'!BY35</f>
        <v>0</v>
      </c>
      <c r="BZ34">
        <f>'Recodage Données'!BZ35</f>
        <v>0</v>
      </c>
      <c r="CA34">
        <f>'Recodage Données'!CA35</f>
        <v>0</v>
      </c>
      <c r="CB34">
        <f>'Recodage Données'!CB35</f>
        <v>0</v>
      </c>
      <c r="CC34">
        <f>'Recodage Données'!CC35</f>
        <v>0</v>
      </c>
      <c r="CD34">
        <f>'Recodage Données'!CD35</f>
        <v>0</v>
      </c>
      <c r="CE34">
        <f>'Recodage Données'!CE35</f>
        <v>0</v>
      </c>
      <c r="CF34">
        <f>'Recodage Données'!CF35</f>
        <v>0</v>
      </c>
    </row>
    <row r="35" spans="2:84" ht="15.75" customHeight="1" x14ac:dyDescent="0.25">
      <c r="B35">
        <f>'Recodage Données'!B36</f>
        <v>0</v>
      </c>
      <c r="C35">
        <f>'Recodage Données'!C36</f>
        <v>0</v>
      </c>
      <c r="D35">
        <f>'Recodage Données'!D36</f>
        <v>0</v>
      </c>
      <c r="E35">
        <f>'Recodage Données'!E36</f>
        <v>0</v>
      </c>
      <c r="F35">
        <f>'Recodage Données'!F36</f>
        <v>0</v>
      </c>
      <c r="G35">
        <f>'Recodage Données'!G36</f>
        <v>0</v>
      </c>
      <c r="H35" s="1">
        <f>'Recodage Données'!H36</f>
        <v>0</v>
      </c>
      <c r="I35" s="1">
        <f>'Recodage Données'!I36</f>
        <v>0</v>
      </c>
      <c r="J35" s="1">
        <f>'Recodage Données'!J36</f>
        <v>0</v>
      </c>
      <c r="K35" s="1">
        <f>'Recodage Données'!K36</f>
        <v>0</v>
      </c>
      <c r="L35" s="1">
        <f>'Recodage Données'!L36</f>
        <v>0</v>
      </c>
      <c r="M35" s="1">
        <f>'Recodage Données'!M36</f>
        <v>0</v>
      </c>
      <c r="N35">
        <f>'Recodage Données'!N36</f>
        <v>0</v>
      </c>
      <c r="O35" s="2">
        <f>'Recodage Données'!O36</f>
        <v>0</v>
      </c>
      <c r="P35" s="1">
        <f>'Recodage Données'!P36</f>
        <v>0</v>
      </c>
      <c r="Q35" s="2">
        <f>'Recodage Données'!Q36</f>
        <v>0</v>
      </c>
      <c r="R35" s="1">
        <f>'Recodage Données'!R36</f>
        <v>0</v>
      </c>
      <c r="S35" s="1">
        <f>'Recodage Données'!S36</f>
        <v>0</v>
      </c>
      <c r="T35" s="1">
        <f>'Recodage Données'!T36</f>
        <v>0</v>
      </c>
      <c r="U35" s="1">
        <f>'Recodage Données'!U36</f>
        <v>0</v>
      </c>
      <c r="V35" s="1">
        <f>'Recodage Données'!V36</f>
        <v>0</v>
      </c>
      <c r="W35" s="1">
        <f>'Recodage Données'!W36</f>
        <v>0</v>
      </c>
      <c r="X35" s="1">
        <f>'Recodage Données'!X36</f>
        <v>0</v>
      </c>
      <c r="Y35" s="1">
        <f>'Recodage Données'!Y36</f>
        <v>0</v>
      </c>
      <c r="Z35" s="1">
        <f>'Recodage Données'!Z36</f>
        <v>0</v>
      </c>
      <c r="AA35" s="1">
        <f>'Recodage Données'!AA36</f>
        <v>0</v>
      </c>
      <c r="AB35" s="1">
        <f>'Recodage Données'!AB36</f>
        <v>0</v>
      </c>
      <c r="AC35" s="1">
        <f>'Recodage Données'!AC36</f>
        <v>0</v>
      </c>
      <c r="AD35" s="1">
        <f>'Recodage Données'!AD36</f>
        <v>0</v>
      </c>
      <c r="AE35" s="1">
        <f>'Recodage Données'!AE36</f>
        <v>0</v>
      </c>
      <c r="AF35">
        <f>'Recodage Données'!AF36</f>
        <v>0</v>
      </c>
      <c r="AG35">
        <f>'Recodage Données'!AG36</f>
        <v>0</v>
      </c>
      <c r="AH35">
        <f>'Recodage Données'!AH36</f>
        <v>0</v>
      </c>
      <c r="AI35">
        <f>'Recodage Données'!AI36</f>
        <v>0</v>
      </c>
      <c r="AJ35">
        <f>'Recodage Données'!AJ36</f>
        <v>0</v>
      </c>
      <c r="AK35">
        <f>'Recodage Données'!AK36</f>
        <v>0</v>
      </c>
      <c r="AL35">
        <f>'Recodage Données'!AL36</f>
        <v>0</v>
      </c>
      <c r="AM35">
        <f>'Recodage Données'!AM36</f>
        <v>0</v>
      </c>
      <c r="AN35">
        <f>'Recodage Données'!AN36</f>
        <v>0</v>
      </c>
      <c r="AO35">
        <f>'Recodage Données'!AO36</f>
        <v>0</v>
      </c>
      <c r="AP35">
        <f>'Recodage Données'!AP36</f>
        <v>0</v>
      </c>
      <c r="AQ35">
        <f>'Recodage Données'!AQ36</f>
        <v>0</v>
      </c>
      <c r="AR35">
        <f>'Recodage Données'!AR36</f>
        <v>0</v>
      </c>
      <c r="AS35">
        <f>'Recodage Données'!AS36</f>
        <v>0</v>
      </c>
      <c r="AT35">
        <f>'Recodage Données'!AT36</f>
        <v>0</v>
      </c>
      <c r="AU35">
        <f>'Recodage Données'!AU36</f>
        <v>0</v>
      </c>
      <c r="AV35">
        <f>'Recodage Données'!AV36</f>
        <v>0</v>
      </c>
      <c r="AW35">
        <f>'Recodage Données'!AW36</f>
        <v>0</v>
      </c>
      <c r="AX35">
        <f>'Recodage Données'!AX36</f>
        <v>0</v>
      </c>
      <c r="AY35">
        <f>'Recodage Données'!AY36</f>
        <v>0</v>
      </c>
      <c r="AZ35">
        <f>'Recodage Données'!AZ36</f>
        <v>0</v>
      </c>
      <c r="BA35">
        <f>'Recodage Données'!BA36</f>
        <v>0</v>
      </c>
      <c r="BB35">
        <f>'Recodage Données'!BB36</f>
        <v>0</v>
      </c>
      <c r="BC35">
        <f>'Recodage Données'!BC36</f>
        <v>0</v>
      </c>
      <c r="BD35">
        <f>'Recodage Données'!BD36</f>
        <v>0</v>
      </c>
      <c r="BE35">
        <f>'Recodage Données'!BE36</f>
        <v>0</v>
      </c>
      <c r="BF35">
        <f>'Recodage Données'!BF36</f>
        <v>0</v>
      </c>
      <c r="BG35">
        <f>'Recodage Données'!BG36</f>
        <v>0</v>
      </c>
      <c r="BH35">
        <f>'Recodage Données'!BH36</f>
        <v>0</v>
      </c>
      <c r="BI35">
        <f>'Recodage Données'!BI36</f>
        <v>0</v>
      </c>
      <c r="BJ35">
        <f>'Recodage Données'!BJ36</f>
        <v>0</v>
      </c>
      <c r="BK35">
        <f>'Recodage Données'!BK36</f>
        <v>0</v>
      </c>
      <c r="BL35">
        <f>'Recodage Données'!BL36</f>
        <v>0</v>
      </c>
      <c r="BM35">
        <f>'Recodage Données'!BM36</f>
        <v>0</v>
      </c>
      <c r="BO35">
        <f>'Recodage Données'!BO36</f>
        <v>0</v>
      </c>
      <c r="BP35">
        <f>'Recodage Données'!BP36</f>
        <v>0</v>
      </c>
      <c r="BQ35">
        <f>'Recodage Données'!BQ36</f>
        <v>0</v>
      </c>
      <c r="BR35">
        <f>'Recodage Données'!BR36</f>
        <v>0</v>
      </c>
      <c r="BS35">
        <f>'Recodage Données'!BS36</f>
        <v>0</v>
      </c>
      <c r="BT35">
        <f>'Recodage Données'!BT36</f>
        <v>0</v>
      </c>
      <c r="BU35">
        <f>'Recodage Données'!BU36</f>
        <v>0</v>
      </c>
      <c r="BV35">
        <f>'Recodage Données'!BV36</f>
        <v>0</v>
      </c>
      <c r="BW35">
        <f>'Recodage Données'!BW36</f>
        <v>0</v>
      </c>
      <c r="BX35">
        <f>'Recodage Données'!BX36</f>
        <v>0</v>
      </c>
      <c r="BY35">
        <f>'Recodage Données'!BY36</f>
        <v>0</v>
      </c>
      <c r="BZ35">
        <f>'Recodage Données'!BZ36</f>
        <v>0</v>
      </c>
      <c r="CA35">
        <f>'Recodage Données'!CA36</f>
        <v>0</v>
      </c>
      <c r="CB35">
        <f>'Recodage Données'!CB36</f>
        <v>0</v>
      </c>
      <c r="CC35">
        <f>'Recodage Données'!CC36</f>
        <v>0</v>
      </c>
      <c r="CD35">
        <f>'Recodage Données'!CD36</f>
        <v>0</v>
      </c>
      <c r="CE35">
        <f>'Recodage Données'!CE36</f>
        <v>0</v>
      </c>
      <c r="CF35">
        <f>'Recodage Données'!CF36</f>
        <v>0</v>
      </c>
    </row>
    <row r="36" spans="2:84" ht="15.75" customHeight="1" x14ac:dyDescent="0.25">
      <c r="B36">
        <f>'Recodage Données'!B37</f>
        <v>0</v>
      </c>
      <c r="C36">
        <f>'Recodage Données'!C37</f>
        <v>0</v>
      </c>
      <c r="D36">
        <f>'Recodage Données'!D37</f>
        <v>0</v>
      </c>
      <c r="E36">
        <f>'Recodage Données'!E37</f>
        <v>0</v>
      </c>
      <c r="F36">
        <f>'Recodage Données'!F37</f>
        <v>0</v>
      </c>
      <c r="G36">
        <f>'Recodage Données'!G37</f>
        <v>0</v>
      </c>
      <c r="H36" s="1">
        <f>'Recodage Données'!H37</f>
        <v>0</v>
      </c>
      <c r="I36" s="1">
        <f>'Recodage Données'!I37</f>
        <v>0</v>
      </c>
      <c r="J36" s="1">
        <f>'Recodage Données'!J37</f>
        <v>0</v>
      </c>
      <c r="K36" s="1">
        <f>'Recodage Données'!K37</f>
        <v>0</v>
      </c>
      <c r="L36" s="1">
        <f>'Recodage Données'!L37</f>
        <v>0</v>
      </c>
      <c r="M36" s="1">
        <f>'Recodage Données'!M37</f>
        <v>0</v>
      </c>
      <c r="N36" s="1">
        <f>'Recodage Données'!N37</f>
        <v>0</v>
      </c>
      <c r="O36" s="2">
        <f>'Recodage Données'!O37</f>
        <v>0</v>
      </c>
      <c r="P36" s="1">
        <f>'Recodage Données'!P37</f>
        <v>0</v>
      </c>
      <c r="Q36" s="2">
        <f>'Recodage Données'!Q37</f>
        <v>0</v>
      </c>
      <c r="R36" s="1">
        <f>'Recodage Données'!R37</f>
        <v>0</v>
      </c>
      <c r="S36" s="1">
        <f>'Recodage Données'!S37</f>
        <v>0</v>
      </c>
      <c r="T36" s="1">
        <f>'Recodage Données'!T37</f>
        <v>0</v>
      </c>
      <c r="U36" s="1">
        <f>'Recodage Données'!U37</f>
        <v>0</v>
      </c>
      <c r="V36" s="1">
        <f>'Recodage Données'!V37</f>
        <v>0</v>
      </c>
      <c r="W36" s="1">
        <f>'Recodage Données'!W37</f>
        <v>0</v>
      </c>
      <c r="X36" s="1">
        <f>'Recodage Données'!X37</f>
        <v>0</v>
      </c>
      <c r="Y36" s="1">
        <f>'Recodage Données'!Y37</f>
        <v>0</v>
      </c>
      <c r="Z36" s="1">
        <f>'Recodage Données'!Z37</f>
        <v>0</v>
      </c>
      <c r="AA36" s="1">
        <f>'Recodage Données'!AA37</f>
        <v>0</v>
      </c>
      <c r="AB36" s="1">
        <f>'Recodage Données'!AB37</f>
        <v>0</v>
      </c>
      <c r="AC36" s="1">
        <f>'Recodage Données'!AC37</f>
        <v>0</v>
      </c>
      <c r="AD36" s="1">
        <f>'Recodage Données'!AD37</f>
        <v>0</v>
      </c>
      <c r="AE36" s="1">
        <f>'Recodage Données'!AE37</f>
        <v>0</v>
      </c>
      <c r="AF36">
        <f>'Recodage Données'!AF37</f>
        <v>0</v>
      </c>
      <c r="AG36">
        <f>'Recodage Données'!AG37</f>
        <v>0</v>
      </c>
      <c r="AH36">
        <f>'Recodage Données'!AH37</f>
        <v>0</v>
      </c>
      <c r="AI36">
        <f>'Recodage Données'!AI37</f>
        <v>0</v>
      </c>
      <c r="AJ36">
        <f>'Recodage Données'!AJ37</f>
        <v>0</v>
      </c>
      <c r="AK36">
        <f>'Recodage Données'!AK37</f>
        <v>0</v>
      </c>
      <c r="AL36">
        <f>'Recodage Données'!AL37</f>
        <v>0</v>
      </c>
      <c r="AM36">
        <f>'Recodage Données'!AM37</f>
        <v>0</v>
      </c>
      <c r="AN36">
        <f>'Recodage Données'!AN37</f>
        <v>0</v>
      </c>
      <c r="AO36">
        <f>'Recodage Données'!AO37</f>
        <v>0</v>
      </c>
      <c r="AP36">
        <f>'Recodage Données'!AP37</f>
        <v>0</v>
      </c>
      <c r="AQ36">
        <f>'Recodage Données'!AQ37</f>
        <v>0</v>
      </c>
      <c r="AR36">
        <f>'Recodage Données'!AR37</f>
        <v>0</v>
      </c>
      <c r="AS36">
        <f>'Recodage Données'!AS37</f>
        <v>0</v>
      </c>
      <c r="AT36">
        <f>'Recodage Données'!AT37</f>
        <v>0</v>
      </c>
      <c r="AU36">
        <f>'Recodage Données'!AU37</f>
        <v>0</v>
      </c>
      <c r="AV36">
        <f>'Recodage Données'!AV37</f>
        <v>0</v>
      </c>
      <c r="AW36">
        <f>'Recodage Données'!AW37</f>
        <v>0</v>
      </c>
      <c r="AX36">
        <f>'Recodage Données'!AX37</f>
        <v>0</v>
      </c>
      <c r="AY36">
        <f>'Recodage Données'!AY37</f>
        <v>0</v>
      </c>
      <c r="AZ36">
        <f>'Recodage Données'!AZ37</f>
        <v>0</v>
      </c>
      <c r="BA36">
        <f>'Recodage Données'!BA37</f>
        <v>0</v>
      </c>
      <c r="BB36">
        <f>'Recodage Données'!BB37</f>
        <v>0</v>
      </c>
      <c r="BC36">
        <f>'Recodage Données'!BC37</f>
        <v>0</v>
      </c>
      <c r="BD36">
        <f>'Recodage Données'!BD37</f>
        <v>0</v>
      </c>
      <c r="BE36">
        <f>'Recodage Données'!BE37</f>
        <v>0</v>
      </c>
      <c r="BF36">
        <f>'Recodage Données'!BF37</f>
        <v>0</v>
      </c>
      <c r="BG36">
        <f>'Recodage Données'!BG37</f>
        <v>0</v>
      </c>
      <c r="BH36">
        <f>'Recodage Données'!BH37</f>
        <v>0</v>
      </c>
      <c r="BI36">
        <f>'Recodage Données'!BI37</f>
        <v>0</v>
      </c>
      <c r="BJ36">
        <f>'Recodage Données'!BJ37</f>
        <v>0</v>
      </c>
      <c r="BK36">
        <f>'Recodage Données'!BK37</f>
        <v>0</v>
      </c>
      <c r="BL36">
        <f>'Recodage Données'!BL37</f>
        <v>0</v>
      </c>
      <c r="BM36">
        <f>'Recodage Données'!BM37</f>
        <v>0</v>
      </c>
      <c r="BO36">
        <f>'Recodage Données'!BO37</f>
        <v>0</v>
      </c>
      <c r="BP36">
        <f>'Recodage Données'!BP37</f>
        <v>0</v>
      </c>
      <c r="BQ36">
        <f>'Recodage Données'!BQ37</f>
        <v>0</v>
      </c>
      <c r="BR36">
        <f>'Recodage Données'!BR37</f>
        <v>0</v>
      </c>
      <c r="BS36">
        <f>'Recodage Données'!BS37</f>
        <v>0</v>
      </c>
      <c r="BT36">
        <f>'Recodage Données'!BT37</f>
        <v>0</v>
      </c>
      <c r="BU36">
        <f>'Recodage Données'!BU37</f>
        <v>0</v>
      </c>
      <c r="BV36">
        <f>'Recodage Données'!BV37</f>
        <v>0</v>
      </c>
      <c r="BW36">
        <f>'Recodage Données'!BW37</f>
        <v>0</v>
      </c>
      <c r="BX36">
        <f>'Recodage Données'!BX37</f>
        <v>0</v>
      </c>
      <c r="BY36">
        <f>'Recodage Données'!BY37</f>
        <v>0</v>
      </c>
      <c r="BZ36">
        <f>'Recodage Données'!BZ37</f>
        <v>0</v>
      </c>
      <c r="CA36">
        <f>'Recodage Données'!CA37</f>
        <v>0</v>
      </c>
      <c r="CB36">
        <f>'Recodage Données'!CB37</f>
        <v>0</v>
      </c>
      <c r="CC36">
        <f>'Recodage Données'!CC37</f>
        <v>0</v>
      </c>
      <c r="CD36">
        <f>'Recodage Données'!CD37</f>
        <v>0</v>
      </c>
      <c r="CE36">
        <f>'Recodage Données'!CE37</f>
        <v>0</v>
      </c>
      <c r="CF36">
        <f>'Recodage Données'!CF37</f>
        <v>0</v>
      </c>
    </row>
    <row r="37" spans="2:84" ht="15.75" customHeight="1" x14ac:dyDescent="0.25">
      <c r="B37" s="1">
        <f>'Recodage Données'!B38</f>
        <v>0</v>
      </c>
      <c r="C37" s="1">
        <f>'Recodage Données'!C38</f>
        <v>0</v>
      </c>
      <c r="D37" s="1">
        <f>'Recodage Données'!D38</f>
        <v>0</v>
      </c>
      <c r="E37" s="1">
        <f>'Recodage Données'!E38</f>
        <v>0</v>
      </c>
      <c r="F37" s="1">
        <f>'Recodage Données'!F38</f>
        <v>0</v>
      </c>
      <c r="G37" s="1">
        <f>'Recodage Données'!G38</f>
        <v>0</v>
      </c>
      <c r="H37" s="1">
        <f>'Recodage Données'!H38</f>
        <v>0</v>
      </c>
      <c r="I37" s="1">
        <f>'Recodage Données'!I38</f>
        <v>0</v>
      </c>
      <c r="J37" s="1">
        <f>'Recodage Données'!J38</f>
        <v>0</v>
      </c>
      <c r="K37" s="1">
        <f>'Recodage Données'!K38</f>
        <v>0</v>
      </c>
      <c r="L37" s="1">
        <f>'Recodage Données'!L38</f>
        <v>0</v>
      </c>
      <c r="M37" s="1">
        <f>'Recodage Données'!M38</f>
        <v>0</v>
      </c>
      <c r="N37" s="1">
        <f>'Recodage Données'!N38</f>
        <v>0</v>
      </c>
      <c r="O37" s="2">
        <f>'Recodage Données'!O38</f>
        <v>0</v>
      </c>
      <c r="P37" s="1">
        <f>'Recodage Données'!P38</f>
        <v>0</v>
      </c>
      <c r="Q37" s="2">
        <f>'Recodage Données'!Q38</f>
        <v>0</v>
      </c>
      <c r="R37" s="1">
        <f>'Recodage Données'!R38</f>
        <v>0</v>
      </c>
      <c r="S37" s="1">
        <f>'Recodage Données'!S38</f>
        <v>0</v>
      </c>
      <c r="T37" s="1">
        <f>'Recodage Données'!T38</f>
        <v>0</v>
      </c>
      <c r="U37" s="1">
        <f>'Recodage Données'!U38</f>
        <v>0</v>
      </c>
      <c r="V37" s="1">
        <f>'Recodage Données'!V38</f>
        <v>0</v>
      </c>
      <c r="W37" s="1">
        <f>'Recodage Données'!W38</f>
        <v>0</v>
      </c>
      <c r="X37" s="1">
        <f>'Recodage Données'!X38</f>
        <v>0</v>
      </c>
      <c r="Y37" s="1">
        <f>'Recodage Données'!Y38</f>
        <v>0</v>
      </c>
      <c r="Z37" s="1">
        <f>'Recodage Données'!Z38</f>
        <v>0</v>
      </c>
      <c r="AA37" s="1">
        <f>'Recodage Données'!AA38</f>
        <v>0</v>
      </c>
      <c r="AB37" s="1">
        <f>'Recodage Données'!AB38</f>
        <v>0</v>
      </c>
      <c r="AC37" s="1">
        <f>'Recodage Données'!AC38</f>
        <v>0</v>
      </c>
      <c r="AD37" s="1">
        <f>'Recodage Données'!AD38</f>
        <v>0</v>
      </c>
      <c r="AE37" s="1">
        <f>'Recodage Données'!AE38</f>
        <v>0</v>
      </c>
      <c r="AF37">
        <f>'Recodage Données'!AF38</f>
        <v>0</v>
      </c>
      <c r="AG37">
        <f>'Recodage Données'!AG38</f>
        <v>0</v>
      </c>
      <c r="AH37">
        <f>'Recodage Données'!AH38</f>
        <v>0</v>
      </c>
      <c r="AI37">
        <f>'Recodage Données'!AI38</f>
        <v>0</v>
      </c>
      <c r="AJ37">
        <f>'Recodage Données'!AJ38</f>
        <v>0</v>
      </c>
      <c r="AK37">
        <f>'Recodage Données'!AK38</f>
        <v>0</v>
      </c>
      <c r="AL37">
        <f>'Recodage Données'!AL38</f>
        <v>0</v>
      </c>
      <c r="AM37">
        <f>'Recodage Données'!AM38</f>
        <v>0</v>
      </c>
      <c r="AN37">
        <f>'Recodage Données'!AN38</f>
        <v>0</v>
      </c>
      <c r="AO37">
        <f>'Recodage Données'!AO38</f>
        <v>0</v>
      </c>
      <c r="AP37">
        <f>'Recodage Données'!AP38</f>
        <v>0</v>
      </c>
      <c r="AQ37">
        <f>'Recodage Données'!AQ38</f>
        <v>0</v>
      </c>
      <c r="AR37">
        <f>'Recodage Données'!AR38</f>
        <v>0</v>
      </c>
      <c r="AS37">
        <f>'Recodage Données'!AS38</f>
        <v>0</v>
      </c>
      <c r="AT37">
        <f>'Recodage Données'!AT38</f>
        <v>0</v>
      </c>
      <c r="AU37">
        <f>'Recodage Données'!AU38</f>
        <v>0</v>
      </c>
      <c r="AV37">
        <f>'Recodage Données'!AV38</f>
        <v>0</v>
      </c>
      <c r="AW37">
        <f>'Recodage Données'!AW38</f>
        <v>0</v>
      </c>
      <c r="AX37">
        <f>'Recodage Données'!AX38</f>
        <v>0</v>
      </c>
      <c r="AY37">
        <f>'Recodage Données'!AY38</f>
        <v>0</v>
      </c>
      <c r="AZ37">
        <f>'Recodage Données'!AZ38</f>
        <v>0</v>
      </c>
      <c r="BA37">
        <f>'Recodage Données'!BA38</f>
        <v>0</v>
      </c>
      <c r="BB37">
        <f>'Recodage Données'!BB38</f>
        <v>0</v>
      </c>
      <c r="BC37">
        <f>'Recodage Données'!BC38</f>
        <v>0</v>
      </c>
      <c r="BD37">
        <f>'Recodage Données'!BD38</f>
        <v>0</v>
      </c>
      <c r="BE37">
        <f>'Recodage Données'!BE38</f>
        <v>0</v>
      </c>
      <c r="BF37">
        <f>'Recodage Données'!BF38</f>
        <v>0</v>
      </c>
      <c r="BG37">
        <f>'Recodage Données'!BG38</f>
        <v>0</v>
      </c>
      <c r="BH37">
        <f>'Recodage Données'!BH38</f>
        <v>0</v>
      </c>
      <c r="BI37">
        <f>'Recodage Données'!BI38</f>
        <v>0</v>
      </c>
      <c r="BJ37">
        <f>'Recodage Données'!BJ38</f>
        <v>0</v>
      </c>
      <c r="BK37">
        <f>'Recodage Données'!BK38</f>
        <v>0</v>
      </c>
      <c r="BL37">
        <f>'Recodage Données'!BL38</f>
        <v>0</v>
      </c>
      <c r="BM37">
        <f>'Recodage Données'!BM38</f>
        <v>0</v>
      </c>
      <c r="BO37">
        <f>'Recodage Données'!BO38</f>
        <v>0</v>
      </c>
      <c r="BP37">
        <f>'Recodage Données'!BP38</f>
        <v>0</v>
      </c>
      <c r="BQ37">
        <f>'Recodage Données'!BQ38</f>
        <v>0</v>
      </c>
      <c r="BR37">
        <f>'Recodage Données'!BR38</f>
        <v>0</v>
      </c>
      <c r="BS37">
        <f>'Recodage Données'!BS38</f>
        <v>0</v>
      </c>
      <c r="BT37">
        <f>'Recodage Données'!BT38</f>
        <v>0</v>
      </c>
      <c r="BU37">
        <f>'Recodage Données'!BU38</f>
        <v>0</v>
      </c>
      <c r="BV37">
        <f>'Recodage Données'!BV38</f>
        <v>0</v>
      </c>
      <c r="BW37">
        <f>'Recodage Données'!BW38</f>
        <v>0</v>
      </c>
      <c r="BX37">
        <f>'Recodage Données'!BX38</f>
        <v>0</v>
      </c>
      <c r="BY37">
        <f>'Recodage Données'!BY38</f>
        <v>0</v>
      </c>
      <c r="BZ37">
        <f>'Recodage Données'!BZ38</f>
        <v>0</v>
      </c>
      <c r="CA37">
        <f>'Recodage Données'!CA38</f>
        <v>0</v>
      </c>
      <c r="CB37">
        <f>'Recodage Données'!CB38</f>
        <v>0</v>
      </c>
      <c r="CC37">
        <f>'Recodage Données'!CC38</f>
        <v>0</v>
      </c>
      <c r="CD37">
        <f>'Recodage Données'!CD38</f>
        <v>0</v>
      </c>
      <c r="CE37">
        <f>'Recodage Données'!CE38</f>
        <v>0</v>
      </c>
      <c r="CF37">
        <f>'Recodage Données'!CF38</f>
        <v>0</v>
      </c>
    </row>
    <row r="38" spans="2:84" ht="15.75" customHeight="1" x14ac:dyDescent="0.25">
      <c r="B38">
        <f>'Recodage Données'!B39</f>
        <v>0</v>
      </c>
      <c r="C38" s="1">
        <f>'Recodage Données'!C39</f>
        <v>0</v>
      </c>
      <c r="D38" s="1">
        <f>'Recodage Données'!D39</f>
        <v>0</v>
      </c>
      <c r="E38" s="1">
        <f>'Recodage Données'!E39</f>
        <v>0</v>
      </c>
      <c r="F38" s="1">
        <f>'Recodage Données'!F39</f>
        <v>0</v>
      </c>
      <c r="G38" s="1">
        <f>'Recodage Données'!G39</f>
        <v>0</v>
      </c>
      <c r="H38" s="1">
        <f>'Recodage Données'!H39</f>
        <v>0</v>
      </c>
      <c r="I38" s="1">
        <f>'Recodage Données'!I39</f>
        <v>0</v>
      </c>
      <c r="J38" s="1">
        <f>'Recodage Données'!J39</f>
        <v>0</v>
      </c>
      <c r="K38" s="1">
        <f>'Recodage Données'!K39</f>
        <v>0</v>
      </c>
      <c r="L38" s="1">
        <f>'Recodage Données'!L39</f>
        <v>0</v>
      </c>
      <c r="M38" s="1">
        <f>'Recodage Données'!M39</f>
        <v>0</v>
      </c>
      <c r="N38" s="1">
        <f>'Recodage Données'!N39</f>
        <v>0</v>
      </c>
      <c r="O38" s="2">
        <f>'Recodage Données'!O39</f>
        <v>0</v>
      </c>
      <c r="P38" s="1">
        <f>'Recodage Données'!P39</f>
        <v>0</v>
      </c>
      <c r="Q38" s="2">
        <f>'Recodage Données'!Q39</f>
        <v>0</v>
      </c>
      <c r="R38" s="1">
        <f>'Recodage Données'!R39</f>
        <v>0</v>
      </c>
      <c r="S38" s="1">
        <f>'Recodage Données'!S39</f>
        <v>0</v>
      </c>
      <c r="T38" s="1">
        <f>'Recodage Données'!T39</f>
        <v>0</v>
      </c>
      <c r="U38" s="1">
        <f>'Recodage Données'!U39</f>
        <v>0</v>
      </c>
      <c r="V38" s="1">
        <f>'Recodage Données'!V39</f>
        <v>0</v>
      </c>
      <c r="W38" s="1">
        <f>'Recodage Données'!W39</f>
        <v>0</v>
      </c>
      <c r="X38" s="1">
        <f>'Recodage Données'!X39</f>
        <v>0</v>
      </c>
      <c r="Y38" s="1">
        <f>'Recodage Données'!Y39</f>
        <v>0</v>
      </c>
      <c r="Z38" s="1">
        <f>'Recodage Données'!Z39</f>
        <v>0</v>
      </c>
      <c r="AA38" s="1">
        <f>'Recodage Données'!AA39</f>
        <v>0</v>
      </c>
      <c r="AB38" s="1">
        <f>'Recodage Données'!AB39</f>
        <v>0</v>
      </c>
      <c r="AC38" s="1">
        <f>'Recodage Données'!AC39</f>
        <v>0</v>
      </c>
      <c r="AD38" s="1">
        <f>'Recodage Données'!AD39</f>
        <v>0</v>
      </c>
      <c r="AE38" s="1">
        <f>'Recodage Données'!AE39</f>
        <v>0</v>
      </c>
      <c r="AF38">
        <f>'Recodage Données'!AF39</f>
        <v>0</v>
      </c>
      <c r="AG38">
        <f>'Recodage Données'!AG39</f>
        <v>0</v>
      </c>
      <c r="AH38">
        <f>'Recodage Données'!AH39</f>
        <v>0</v>
      </c>
      <c r="AI38">
        <f>'Recodage Données'!AI39</f>
        <v>0</v>
      </c>
      <c r="AJ38">
        <f>'Recodage Données'!AJ39</f>
        <v>0</v>
      </c>
      <c r="AK38">
        <f>'Recodage Données'!AK39</f>
        <v>0</v>
      </c>
      <c r="AL38">
        <f>'Recodage Données'!AL39</f>
        <v>0</v>
      </c>
      <c r="AM38">
        <f>'Recodage Données'!AM39</f>
        <v>0</v>
      </c>
      <c r="AN38">
        <f>'Recodage Données'!AN39</f>
        <v>0</v>
      </c>
      <c r="AO38">
        <f>'Recodage Données'!AO39</f>
        <v>0</v>
      </c>
      <c r="AP38">
        <f>'Recodage Données'!AP39</f>
        <v>0</v>
      </c>
      <c r="AQ38">
        <f>'Recodage Données'!AQ39</f>
        <v>0</v>
      </c>
      <c r="AR38">
        <f>'Recodage Données'!AR39</f>
        <v>0</v>
      </c>
      <c r="AS38">
        <f>'Recodage Données'!AS39</f>
        <v>0</v>
      </c>
      <c r="AT38">
        <f>'Recodage Données'!AT39</f>
        <v>0</v>
      </c>
      <c r="AU38">
        <f>'Recodage Données'!AU39</f>
        <v>0</v>
      </c>
      <c r="AV38">
        <f>'Recodage Données'!AV39</f>
        <v>0</v>
      </c>
      <c r="AW38">
        <f>'Recodage Données'!AW39</f>
        <v>0</v>
      </c>
      <c r="AX38">
        <f>'Recodage Données'!AX39</f>
        <v>0</v>
      </c>
      <c r="AY38">
        <f>'Recodage Données'!AY39</f>
        <v>0</v>
      </c>
      <c r="AZ38">
        <f>'Recodage Données'!AZ39</f>
        <v>0</v>
      </c>
      <c r="BA38">
        <f>'Recodage Données'!BA39</f>
        <v>0</v>
      </c>
      <c r="BB38">
        <f>'Recodage Données'!BB39</f>
        <v>0</v>
      </c>
      <c r="BC38">
        <f>'Recodage Données'!BC39</f>
        <v>0</v>
      </c>
      <c r="BD38">
        <f>'Recodage Données'!BD39</f>
        <v>0</v>
      </c>
      <c r="BE38">
        <f>'Recodage Données'!BE39</f>
        <v>0</v>
      </c>
      <c r="BF38">
        <f>'Recodage Données'!BF39</f>
        <v>0</v>
      </c>
      <c r="BG38">
        <f>'Recodage Données'!BG39</f>
        <v>0</v>
      </c>
      <c r="BH38">
        <f>'Recodage Données'!BH39</f>
        <v>0</v>
      </c>
      <c r="BI38">
        <f>'Recodage Données'!BI39</f>
        <v>0</v>
      </c>
      <c r="BJ38">
        <f>'Recodage Données'!BJ39</f>
        <v>0</v>
      </c>
      <c r="BK38">
        <f>'Recodage Données'!BK39</f>
        <v>0</v>
      </c>
      <c r="BL38">
        <f>'Recodage Données'!BL39</f>
        <v>0</v>
      </c>
      <c r="BM38">
        <f>'Recodage Données'!BM39</f>
        <v>0</v>
      </c>
      <c r="BO38">
        <f>'Recodage Données'!BO39</f>
        <v>0</v>
      </c>
      <c r="BP38">
        <f>'Recodage Données'!BP39</f>
        <v>0</v>
      </c>
      <c r="BQ38">
        <f>'Recodage Données'!BQ39</f>
        <v>0</v>
      </c>
      <c r="BR38">
        <f>'Recodage Données'!BR39</f>
        <v>0</v>
      </c>
      <c r="BS38">
        <f>'Recodage Données'!BS39</f>
        <v>0</v>
      </c>
      <c r="BT38">
        <f>'Recodage Données'!BT39</f>
        <v>0</v>
      </c>
      <c r="BU38">
        <f>'Recodage Données'!BU39</f>
        <v>0</v>
      </c>
      <c r="BV38">
        <f>'Recodage Données'!BV39</f>
        <v>0</v>
      </c>
      <c r="BW38">
        <f>'Recodage Données'!BW39</f>
        <v>0</v>
      </c>
      <c r="BX38">
        <f>'Recodage Données'!BX39</f>
        <v>0</v>
      </c>
      <c r="BY38">
        <f>'Recodage Données'!BY39</f>
        <v>0</v>
      </c>
      <c r="BZ38">
        <f>'Recodage Données'!BZ39</f>
        <v>0</v>
      </c>
      <c r="CA38">
        <f>'Recodage Données'!CA39</f>
        <v>0</v>
      </c>
      <c r="CB38">
        <f>'Recodage Données'!CB39</f>
        <v>0</v>
      </c>
      <c r="CC38">
        <f>'Recodage Données'!CC39</f>
        <v>0</v>
      </c>
      <c r="CD38">
        <f>'Recodage Données'!CD39</f>
        <v>0</v>
      </c>
      <c r="CE38">
        <f>'Recodage Données'!CE39</f>
        <v>0</v>
      </c>
      <c r="CF38">
        <f>'Recodage Données'!CF39</f>
        <v>0</v>
      </c>
    </row>
    <row r="39" spans="2:84" ht="15.75" customHeight="1" x14ac:dyDescent="0.25">
      <c r="B39" s="1">
        <f>'Recodage Données'!B40</f>
        <v>0</v>
      </c>
      <c r="C39" s="1">
        <f>'Recodage Données'!C40</f>
        <v>0</v>
      </c>
      <c r="D39" s="1">
        <f>'Recodage Données'!D40</f>
        <v>0</v>
      </c>
      <c r="E39" s="1">
        <f>'Recodage Données'!E40</f>
        <v>0</v>
      </c>
      <c r="F39" s="1">
        <f>'Recodage Données'!F40</f>
        <v>0</v>
      </c>
      <c r="G39" s="1">
        <f>'Recodage Données'!G40</f>
        <v>0</v>
      </c>
      <c r="H39" s="1">
        <f>'Recodage Données'!H40</f>
        <v>0</v>
      </c>
      <c r="I39" s="1">
        <f>'Recodage Données'!I40</f>
        <v>0</v>
      </c>
      <c r="J39" s="1">
        <f>'Recodage Données'!J40</f>
        <v>0</v>
      </c>
      <c r="K39" s="1">
        <f>'Recodage Données'!K40</f>
        <v>0</v>
      </c>
      <c r="L39" s="1">
        <f>'Recodage Données'!L40</f>
        <v>0</v>
      </c>
      <c r="M39" s="1">
        <f>'Recodage Données'!M40</f>
        <v>0</v>
      </c>
      <c r="N39" s="1">
        <f>'Recodage Données'!N40</f>
        <v>0</v>
      </c>
      <c r="O39" s="2">
        <f>'Recodage Données'!O40</f>
        <v>0</v>
      </c>
      <c r="P39" s="1">
        <f>'Recodage Données'!P40</f>
        <v>0</v>
      </c>
      <c r="Q39" s="2">
        <f>'Recodage Données'!Q40</f>
        <v>0</v>
      </c>
      <c r="R39" s="1">
        <f>'Recodage Données'!R40</f>
        <v>0</v>
      </c>
      <c r="S39" s="1">
        <f>'Recodage Données'!S40</f>
        <v>0</v>
      </c>
      <c r="T39" s="1">
        <f>'Recodage Données'!T40</f>
        <v>0</v>
      </c>
      <c r="U39" s="1">
        <f>'Recodage Données'!U40</f>
        <v>0</v>
      </c>
      <c r="V39" s="1">
        <f>'Recodage Données'!V40</f>
        <v>0</v>
      </c>
      <c r="W39" s="1">
        <f>'Recodage Données'!W40</f>
        <v>0</v>
      </c>
      <c r="X39" s="1">
        <f>'Recodage Données'!X40</f>
        <v>0</v>
      </c>
      <c r="Y39" s="1">
        <f>'Recodage Données'!Y40</f>
        <v>0</v>
      </c>
      <c r="Z39" s="1">
        <f>'Recodage Données'!Z40</f>
        <v>0</v>
      </c>
      <c r="AA39" s="1">
        <f>'Recodage Données'!AA40</f>
        <v>0</v>
      </c>
      <c r="AB39" s="1">
        <f>'Recodage Données'!AB40</f>
        <v>0</v>
      </c>
      <c r="AC39" s="1">
        <f>'Recodage Données'!AC40</f>
        <v>0</v>
      </c>
      <c r="AD39" s="1">
        <f>'Recodage Données'!AD40</f>
        <v>0</v>
      </c>
      <c r="AE39" s="1">
        <f>'Recodage Données'!AE40</f>
        <v>0</v>
      </c>
      <c r="AF39">
        <f>'Recodage Données'!AF40</f>
        <v>0</v>
      </c>
      <c r="AG39">
        <f>'Recodage Données'!AG40</f>
        <v>0</v>
      </c>
      <c r="AH39">
        <f>'Recodage Données'!AH40</f>
        <v>0</v>
      </c>
      <c r="AI39">
        <f>'Recodage Données'!AI40</f>
        <v>0</v>
      </c>
      <c r="AJ39">
        <f>'Recodage Données'!AJ40</f>
        <v>0</v>
      </c>
      <c r="AK39">
        <f>'Recodage Données'!AK40</f>
        <v>0</v>
      </c>
      <c r="AL39">
        <f>'Recodage Données'!AL40</f>
        <v>0</v>
      </c>
      <c r="AM39">
        <f>'Recodage Données'!AM40</f>
        <v>0</v>
      </c>
      <c r="AN39">
        <f>'Recodage Données'!AN40</f>
        <v>0</v>
      </c>
      <c r="AO39">
        <f>'Recodage Données'!AO40</f>
        <v>0</v>
      </c>
      <c r="AP39">
        <f>'Recodage Données'!AP40</f>
        <v>0</v>
      </c>
      <c r="AQ39">
        <f>'Recodage Données'!AQ40</f>
        <v>0</v>
      </c>
      <c r="AR39">
        <f>'Recodage Données'!AR40</f>
        <v>0</v>
      </c>
      <c r="AS39">
        <f>'Recodage Données'!AS40</f>
        <v>0</v>
      </c>
      <c r="AT39">
        <f>'Recodage Données'!AT40</f>
        <v>0</v>
      </c>
      <c r="AU39">
        <f>'Recodage Données'!AU40</f>
        <v>0</v>
      </c>
      <c r="AV39">
        <f>'Recodage Données'!AV40</f>
        <v>0</v>
      </c>
      <c r="AW39">
        <f>'Recodage Données'!AW40</f>
        <v>0</v>
      </c>
      <c r="AX39">
        <f>'Recodage Données'!AX40</f>
        <v>0</v>
      </c>
      <c r="AY39">
        <f>'Recodage Données'!AY40</f>
        <v>0</v>
      </c>
      <c r="AZ39">
        <f>'Recodage Données'!AZ40</f>
        <v>0</v>
      </c>
      <c r="BA39">
        <f>'Recodage Données'!BA40</f>
        <v>0</v>
      </c>
      <c r="BB39">
        <f>'Recodage Données'!BB40</f>
        <v>0</v>
      </c>
      <c r="BC39">
        <f>'Recodage Données'!BC40</f>
        <v>0</v>
      </c>
      <c r="BD39">
        <f>'Recodage Données'!BD40</f>
        <v>0</v>
      </c>
      <c r="BE39">
        <f>'Recodage Données'!BE40</f>
        <v>0</v>
      </c>
      <c r="BF39">
        <f>'Recodage Données'!BF40</f>
        <v>0</v>
      </c>
      <c r="BG39">
        <f>'Recodage Données'!BG40</f>
        <v>0</v>
      </c>
      <c r="BH39">
        <f>'Recodage Données'!BH40</f>
        <v>0</v>
      </c>
      <c r="BI39">
        <f>'Recodage Données'!BI40</f>
        <v>0</v>
      </c>
      <c r="BJ39">
        <f>'Recodage Données'!BJ40</f>
        <v>0</v>
      </c>
      <c r="BK39">
        <f>'Recodage Données'!BK40</f>
        <v>0</v>
      </c>
      <c r="BL39">
        <f>'Recodage Données'!BL40</f>
        <v>0</v>
      </c>
      <c r="BM39">
        <f>'Recodage Données'!BM40</f>
        <v>0</v>
      </c>
      <c r="BO39">
        <f>'Recodage Données'!BO40</f>
        <v>0</v>
      </c>
      <c r="BP39">
        <f>'Recodage Données'!BP40</f>
        <v>0</v>
      </c>
      <c r="BQ39">
        <f>'Recodage Données'!BQ40</f>
        <v>0</v>
      </c>
      <c r="BR39">
        <f>'Recodage Données'!BR40</f>
        <v>0</v>
      </c>
      <c r="BS39">
        <f>'Recodage Données'!BS40</f>
        <v>0</v>
      </c>
      <c r="BT39">
        <f>'Recodage Données'!BT40</f>
        <v>0</v>
      </c>
      <c r="BU39">
        <f>'Recodage Données'!BU40</f>
        <v>0</v>
      </c>
      <c r="BV39">
        <f>'Recodage Données'!BV40</f>
        <v>0</v>
      </c>
      <c r="BW39">
        <f>'Recodage Données'!BW40</f>
        <v>0</v>
      </c>
      <c r="BX39">
        <f>'Recodage Données'!BX40</f>
        <v>0</v>
      </c>
      <c r="BY39">
        <f>'Recodage Données'!BY40</f>
        <v>0</v>
      </c>
      <c r="BZ39">
        <f>'Recodage Données'!BZ40</f>
        <v>0</v>
      </c>
      <c r="CA39">
        <f>'Recodage Données'!CA40</f>
        <v>0</v>
      </c>
      <c r="CB39">
        <f>'Recodage Données'!CB40</f>
        <v>0</v>
      </c>
      <c r="CC39">
        <f>'Recodage Données'!CC40</f>
        <v>0</v>
      </c>
      <c r="CD39">
        <f>'Recodage Données'!CD40</f>
        <v>0</v>
      </c>
      <c r="CE39">
        <f>'Recodage Données'!CE40</f>
        <v>0</v>
      </c>
      <c r="CF39">
        <f>'Recodage Données'!CF40</f>
        <v>0</v>
      </c>
    </row>
    <row r="40" spans="2:84" ht="15.75" customHeight="1" x14ac:dyDescent="0.25">
      <c r="B40" s="1">
        <f>'Recodage Données'!B41</f>
        <v>0</v>
      </c>
      <c r="C40" s="1">
        <f>'Recodage Données'!C41</f>
        <v>0</v>
      </c>
      <c r="D40" s="1">
        <f>'Recodage Données'!D41</f>
        <v>0</v>
      </c>
      <c r="E40" s="1">
        <f>'Recodage Données'!E41</f>
        <v>0</v>
      </c>
      <c r="F40" s="1">
        <f>'Recodage Données'!F41</f>
        <v>0</v>
      </c>
      <c r="G40" s="1">
        <f>'Recodage Données'!G41</f>
        <v>0</v>
      </c>
      <c r="H40" s="1">
        <f>'Recodage Données'!H41</f>
        <v>0</v>
      </c>
      <c r="I40" s="1">
        <f>'Recodage Données'!I41</f>
        <v>0</v>
      </c>
      <c r="J40" s="1">
        <f>'Recodage Données'!J41</f>
        <v>0</v>
      </c>
      <c r="K40" s="1">
        <f>'Recodage Données'!K41</f>
        <v>0</v>
      </c>
      <c r="L40" s="1">
        <f>'Recodage Données'!L41</f>
        <v>0</v>
      </c>
      <c r="M40" s="1">
        <f>'Recodage Données'!M41</f>
        <v>0</v>
      </c>
      <c r="N40" s="1">
        <f>'Recodage Données'!N41</f>
        <v>0</v>
      </c>
      <c r="O40" s="2">
        <f>'Recodage Données'!O41</f>
        <v>0</v>
      </c>
      <c r="P40" s="1">
        <f>'Recodage Données'!P41</f>
        <v>0</v>
      </c>
      <c r="Q40" s="2">
        <f>'Recodage Données'!Q41</f>
        <v>0</v>
      </c>
      <c r="R40" s="1">
        <f>'Recodage Données'!R41</f>
        <v>0</v>
      </c>
      <c r="S40" s="1">
        <f>'Recodage Données'!S41</f>
        <v>0</v>
      </c>
      <c r="T40" s="1">
        <f>'Recodage Données'!T41</f>
        <v>0</v>
      </c>
      <c r="U40" s="1">
        <f>'Recodage Données'!U41</f>
        <v>0</v>
      </c>
      <c r="V40" s="1">
        <f>'Recodage Données'!V41</f>
        <v>0</v>
      </c>
      <c r="W40" s="1">
        <f>'Recodage Données'!W41</f>
        <v>0</v>
      </c>
      <c r="X40" s="1">
        <f>'Recodage Données'!X41</f>
        <v>0</v>
      </c>
      <c r="Y40" s="1">
        <f>'Recodage Données'!Y41</f>
        <v>0</v>
      </c>
      <c r="Z40" s="1">
        <f>'Recodage Données'!Z41</f>
        <v>0</v>
      </c>
      <c r="AA40" s="1">
        <f>'Recodage Données'!AA41</f>
        <v>0</v>
      </c>
      <c r="AB40" s="1">
        <f>'Recodage Données'!AB41</f>
        <v>0</v>
      </c>
      <c r="AC40" s="1">
        <f>'Recodage Données'!AC41</f>
        <v>0</v>
      </c>
      <c r="AD40" s="1">
        <f>'Recodage Données'!AD41</f>
        <v>0</v>
      </c>
      <c r="AE40" s="1">
        <f>'Recodage Données'!AE41</f>
        <v>0</v>
      </c>
      <c r="AF40">
        <f>'Recodage Données'!AF41</f>
        <v>0</v>
      </c>
      <c r="AG40">
        <f>'Recodage Données'!AG41</f>
        <v>0</v>
      </c>
      <c r="AH40">
        <f>'Recodage Données'!AH41</f>
        <v>0</v>
      </c>
      <c r="AI40">
        <f>'Recodage Données'!AI41</f>
        <v>0</v>
      </c>
      <c r="AJ40">
        <f>'Recodage Données'!AJ41</f>
        <v>0</v>
      </c>
      <c r="AK40">
        <f>'Recodage Données'!AK41</f>
        <v>0</v>
      </c>
      <c r="AL40">
        <f>'Recodage Données'!AL41</f>
        <v>0</v>
      </c>
      <c r="AM40">
        <f>'Recodage Données'!AM41</f>
        <v>0</v>
      </c>
      <c r="AN40">
        <f>'Recodage Données'!AN41</f>
        <v>0</v>
      </c>
      <c r="AO40">
        <f>'Recodage Données'!AO41</f>
        <v>0</v>
      </c>
      <c r="AP40">
        <f>'Recodage Données'!AP41</f>
        <v>0</v>
      </c>
      <c r="AQ40">
        <f>'Recodage Données'!AQ41</f>
        <v>0</v>
      </c>
      <c r="AR40">
        <f>'Recodage Données'!AR41</f>
        <v>0</v>
      </c>
      <c r="AS40">
        <f>'Recodage Données'!AS41</f>
        <v>0</v>
      </c>
      <c r="AT40">
        <f>'Recodage Données'!AT41</f>
        <v>0</v>
      </c>
      <c r="AU40">
        <f>'Recodage Données'!AU41</f>
        <v>0</v>
      </c>
      <c r="AV40">
        <f>'Recodage Données'!AV41</f>
        <v>0</v>
      </c>
      <c r="AW40">
        <f>'Recodage Données'!AW41</f>
        <v>0</v>
      </c>
      <c r="AX40">
        <f>'Recodage Données'!AX41</f>
        <v>0</v>
      </c>
      <c r="AY40">
        <f>'Recodage Données'!AY41</f>
        <v>0</v>
      </c>
      <c r="AZ40">
        <f>'Recodage Données'!AZ41</f>
        <v>0</v>
      </c>
      <c r="BA40">
        <f>'Recodage Données'!BA41</f>
        <v>0</v>
      </c>
      <c r="BB40">
        <f>'Recodage Données'!BB41</f>
        <v>0</v>
      </c>
      <c r="BC40">
        <f>'Recodage Données'!BC41</f>
        <v>0</v>
      </c>
      <c r="BD40">
        <f>'Recodage Données'!BD41</f>
        <v>0</v>
      </c>
      <c r="BE40">
        <f>'Recodage Données'!BE41</f>
        <v>0</v>
      </c>
      <c r="BF40">
        <f>'Recodage Données'!BF41</f>
        <v>0</v>
      </c>
      <c r="BG40">
        <f>'Recodage Données'!BG41</f>
        <v>0</v>
      </c>
      <c r="BH40">
        <f>'Recodage Données'!BH41</f>
        <v>0</v>
      </c>
      <c r="BI40">
        <f>'Recodage Données'!BI41</f>
        <v>0</v>
      </c>
      <c r="BJ40">
        <f>'Recodage Données'!BJ41</f>
        <v>0</v>
      </c>
      <c r="BK40">
        <f>'Recodage Données'!BK41</f>
        <v>0</v>
      </c>
      <c r="BL40">
        <f>'Recodage Données'!BL41</f>
        <v>0</v>
      </c>
      <c r="BM40">
        <f>'Recodage Données'!BM41</f>
        <v>0</v>
      </c>
      <c r="BO40">
        <f>'Recodage Données'!BO41</f>
        <v>0</v>
      </c>
      <c r="BP40">
        <f>'Recodage Données'!BP41</f>
        <v>0</v>
      </c>
      <c r="BQ40">
        <f>'Recodage Données'!BQ41</f>
        <v>0</v>
      </c>
      <c r="BR40">
        <f>'Recodage Données'!BR41</f>
        <v>0</v>
      </c>
      <c r="BS40">
        <f>'Recodage Données'!BS41</f>
        <v>0</v>
      </c>
      <c r="BT40">
        <f>'Recodage Données'!BT41</f>
        <v>0</v>
      </c>
      <c r="BU40">
        <f>'Recodage Données'!BU41</f>
        <v>0</v>
      </c>
      <c r="BV40">
        <f>'Recodage Données'!BV41</f>
        <v>0</v>
      </c>
      <c r="BW40">
        <f>'Recodage Données'!BW41</f>
        <v>0</v>
      </c>
      <c r="BX40">
        <f>'Recodage Données'!BX41</f>
        <v>0</v>
      </c>
      <c r="BY40">
        <f>'Recodage Données'!BY41</f>
        <v>0</v>
      </c>
      <c r="BZ40">
        <f>'Recodage Données'!BZ41</f>
        <v>0</v>
      </c>
      <c r="CA40">
        <f>'Recodage Données'!CA41</f>
        <v>0</v>
      </c>
      <c r="CB40">
        <f>'Recodage Données'!CB41</f>
        <v>0</v>
      </c>
      <c r="CC40">
        <f>'Recodage Données'!CC41</f>
        <v>0</v>
      </c>
      <c r="CD40">
        <f>'Recodage Données'!CD41</f>
        <v>0</v>
      </c>
      <c r="CE40">
        <f>'Recodage Données'!CE41</f>
        <v>0</v>
      </c>
      <c r="CF40">
        <f>'Recodage Données'!CF41</f>
        <v>0</v>
      </c>
    </row>
    <row r="41" spans="2:84" ht="15.75" customHeight="1" x14ac:dyDescent="0.25">
      <c r="B41" s="1">
        <f>'Recodage Données'!B42</f>
        <v>0</v>
      </c>
      <c r="C41" s="1">
        <f>'Recodage Données'!C42</f>
        <v>0</v>
      </c>
      <c r="D41" s="1">
        <f>'Recodage Données'!D42</f>
        <v>0</v>
      </c>
      <c r="E41" s="1">
        <f>'Recodage Données'!E42</f>
        <v>0</v>
      </c>
      <c r="F41" s="1">
        <f>'Recodage Données'!F42</f>
        <v>0</v>
      </c>
      <c r="G41" s="1">
        <f>'Recodage Données'!G42</f>
        <v>0</v>
      </c>
      <c r="H41" s="1">
        <f>'Recodage Données'!H42</f>
        <v>0</v>
      </c>
      <c r="I41" s="1">
        <f>'Recodage Données'!I42</f>
        <v>0</v>
      </c>
      <c r="J41" s="1">
        <f>'Recodage Données'!J42</f>
        <v>0</v>
      </c>
      <c r="K41" s="1">
        <f>'Recodage Données'!K42</f>
        <v>0</v>
      </c>
      <c r="L41" s="1">
        <f>'Recodage Données'!L42</f>
        <v>0</v>
      </c>
      <c r="M41" s="1">
        <f>'Recodage Données'!M42</f>
        <v>0</v>
      </c>
      <c r="N41" s="1">
        <f>'Recodage Données'!N42</f>
        <v>0</v>
      </c>
      <c r="O41" s="2">
        <f>'Recodage Données'!O42</f>
        <v>0</v>
      </c>
      <c r="P41" s="1">
        <f>'Recodage Données'!P42</f>
        <v>0</v>
      </c>
      <c r="Q41" s="2">
        <f>'Recodage Données'!Q42</f>
        <v>0</v>
      </c>
      <c r="R41" s="1">
        <f>'Recodage Données'!R42</f>
        <v>0</v>
      </c>
      <c r="S41" s="1">
        <f>'Recodage Données'!S42</f>
        <v>0</v>
      </c>
      <c r="T41" s="1">
        <f>'Recodage Données'!T42</f>
        <v>0</v>
      </c>
      <c r="U41" s="1">
        <f>'Recodage Données'!U42</f>
        <v>0</v>
      </c>
      <c r="V41" s="1">
        <f>'Recodage Données'!V42</f>
        <v>0</v>
      </c>
      <c r="W41" s="1">
        <f>'Recodage Données'!W42</f>
        <v>0</v>
      </c>
      <c r="X41" s="1">
        <f>'Recodage Données'!X42</f>
        <v>0</v>
      </c>
      <c r="Y41" s="1">
        <f>'Recodage Données'!Y42</f>
        <v>0</v>
      </c>
      <c r="Z41" s="1">
        <f>'Recodage Données'!Z42</f>
        <v>0</v>
      </c>
      <c r="AA41" s="1">
        <f>'Recodage Données'!AA42</f>
        <v>0</v>
      </c>
      <c r="AB41" s="1">
        <f>'Recodage Données'!AB42</f>
        <v>0</v>
      </c>
      <c r="AC41" s="1">
        <f>'Recodage Données'!AC42</f>
        <v>0</v>
      </c>
      <c r="AD41" s="1">
        <f>'Recodage Données'!AD42</f>
        <v>0</v>
      </c>
      <c r="AE41" s="1">
        <f>'Recodage Données'!AE42</f>
        <v>0</v>
      </c>
      <c r="AF41">
        <f>'Recodage Données'!AF42</f>
        <v>0</v>
      </c>
      <c r="AG41">
        <f>'Recodage Données'!AG42</f>
        <v>0</v>
      </c>
      <c r="AH41">
        <f>'Recodage Données'!AH42</f>
        <v>0</v>
      </c>
      <c r="AI41">
        <f>'Recodage Données'!AI42</f>
        <v>0</v>
      </c>
      <c r="AJ41">
        <f>'Recodage Données'!AJ42</f>
        <v>0</v>
      </c>
      <c r="AK41">
        <f>'Recodage Données'!AK42</f>
        <v>0</v>
      </c>
      <c r="AL41">
        <f>'Recodage Données'!AL42</f>
        <v>0</v>
      </c>
      <c r="AM41">
        <f>'Recodage Données'!AM42</f>
        <v>0</v>
      </c>
      <c r="AN41">
        <f>'Recodage Données'!AN42</f>
        <v>0</v>
      </c>
      <c r="AO41">
        <f>'Recodage Données'!AO42</f>
        <v>0</v>
      </c>
      <c r="AP41">
        <f>'Recodage Données'!AP42</f>
        <v>0</v>
      </c>
      <c r="AQ41">
        <f>'Recodage Données'!AQ42</f>
        <v>0</v>
      </c>
      <c r="AR41">
        <f>'Recodage Données'!AR42</f>
        <v>0</v>
      </c>
      <c r="AS41">
        <f>'Recodage Données'!AS42</f>
        <v>0</v>
      </c>
      <c r="AT41">
        <f>'Recodage Données'!AT42</f>
        <v>0</v>
      </c>
      <c r="AU41">
        <f>'Recodage Données'!AU42</f>
        <v>0</v>
      </c>
      <c r="AV41">
        <f>'Recodage Données'!AV42</f>
        <v>0</v>
      </c>
      <c r="AW41">
        <f>'Recodage Données'!AW42</f>
        <v>0</v>
      </c>
      <c r="AX41">
        <f>'Recodage Données'!AX42</f>
        <v>0</v>
      </c>
      <c r="AY41">
        <f>'Recodage Données'!AY42</f>
        <v>0</v>
      </c>
      <c r="AZ41">
        <f>'Recodage Données'!AZ42</f>
        <v>0</v>
      </c>
      <c r="BA41">
        <f>'Recodage Données'!BA42</f>
        <v>0</v>
      </c>
      <c r="BB41">
        <f>'Recodage Données'!BB42</f>
        <v>0</v>
      </c>
      <c r="BC41">
        <f>'Recodage Données'!BC42</f>
        <v>0</v>
      </c>
      <c r="BD41">
        <f>'Recodage Données'!BD42</f>
        <v>0</v>
      </c>
      <c r="BE41">
        <f>'Recodage Données'!BE42</f>
        <v>0</v>
      </c>
      <c r="BF41">
        <f>'Recodage Données'!BF42</f>
        <v>0</v>
      </c>
      <c r="BG41">
        <f>'Recodage Données'!BG42</f>
        <v>0</v>
      </c>
      <c r="BH41">
        <f>'Recodage Données'!BH42</f>
        <v>0</v>
      </c>
      <c r="BI41">
        <f>'Recodage Données'!BI42</f>
        <v>0</v>
      </c>
      <c r="BJ41">
        <f>'Recodage Données'!BJ42</f>
        <v>0</v>
      </c>
      <c r="BK41">
        <f>'Recodage Données'!BK42</f>
        <v>0</v>
      </c>
      <c r="BL41">
        <f>'Recodage Données'!BL42</f>
        <v>0</v>
      </c>
      <c r="BM41">
        <f>'Recodage Données'!BM42</f>
        <v>0</v>
      </c>
      <c r="BO41">
        <f>'Recodage Données'!BO42</f>
        <v>0</v>
      </c>
      <c r="BP41">
        <f>'Recodage Données'!BP42</f>
        <v>0</v>
      </c>
      <c r="BQ41">
        <f>'Recodage Données'!BQ42</f>
        <v>0</v>
      </c>
      <c r="BR41">
        <f>'Recodage Données'!BR42</f>
        <v>0</v>
      </c>
      <c r="BS41">
        <f>'Recodage Données'!BS42</f>
        <v>0</v>
      </c>
      <c r="BT41">
        <f>'Recodage Données'!BT42</f>
        <v>0</v>
      </c>
      <c r="BU41">
        <f>'Recodage Données'!BU42</f>
        <v>0</v>
      </c>
      <c r="BV41">
        <f>'Recodage Données'!BV42</f>
        <v>0</v>
      </c>
      <c r="BW41">
        <f>'Recodage Données'!BW42</f>
        <v>0</v>
      </c>
      <c r="BX41">
        <f>'Recodage Données'!BX42</f>
        <v>0</v>
      </c>
      <c r="BY41">
        <f>'Recodage Données'!BY42</f>
        <v>0</v>
      </c>
      <c r="BZ41">
        <f>'Recodage Données'!BZ42</f>
        <v>0</v>
      </c>
      <c r="CA41">
        <f>'Recodage Données'!CA42</f>
        <v>0</v>
      </c>
      <c r="CB41">
        <f>'Recodage Données'!CB42</f>
        <v>0</v>
      </c>
      <c r="CC41">
        <f>'Recodage Données'!CC42</f>
        <v>0</v>
      </c>
      <c r="CD41">
        <f>'Recodage Données'!CD42</f>
        <v>0</v>
      </c>
      <c r="CE41">
        <f>'Recodage Données'!CE42</f>
        <v>0</v>
      </c>
      <c r="CF41">
        <f>'Recodage Données'!CF42</f>
        <v>0</v>
      </c>
    </row>
    <row r="42" spans="2:84" ht="15.75" customHeight="1" x14ac:dyDescent="0.25">
      <c r="B42" s="1">
        <f>'Recodage Données'!B43</f>
        <v>0</v>
      </c>
      <c r="C42" s="1">
        <f>'Recodage Données'!C43</f>
        <v>0</v>
      </c>
      <c r="D42" s="1">
        <f>'Recodage Données'!D43</f>
        <v>0</v>
      </c>
      <c r="E42" s="1">
        <f>'Recodage Données'!E43</f>
        <v>0</v>
      </c>
      <c r="F42" s="1">
        <f>'Recodage Données'!F43</f>
        <v>0</v>
      </c>
      <c r="G42" s="1">
        <f>'Recodage Données'!G43</f>
        <v>0</v>
      </c>
      <c r="H42" s="1">
        <f>'Recodage Données'!H43</f>
        <v>0</v>
      </c>
      <c r="I42" s="1">
        <f>'Recodage Données'!I43</f>
        <v>0</v>
      </c>
      <c r="J42" s="1">
        <f>'Recodage Données'!J43</f>
        <v>0</v>
      </c>
      <c r="K42" s="1">
        <f>'Recodage Données'!K43</f>
        <v>0</v>
      </c>
      <c r="L42" s="1">
        <f>'Recodage Données'!L43</f>
        <v>0</v>
      </c>
      <c r="M42" s="1">
        <f>'Recodage Données'!M43</f>
        <v>0</v>
      </c>
      <c r="N42" s="1">
        <f>'Recodage Données'!N43</f>
        <v>0</v>
      </c>
      <c r="O42" s="2">
        <f>'Recodage Données'!O43</f>
        <v>0</v>
      </c>
      <c r="P42" s="1">
        <f>'Recodage Données'!P43</f>
        <v>0</v>
      </c>
      <c r="Q42" s="2">
        <f>'Recodage Données'!Q43</f>
        <v>0</v>
      </c>
      <c r="R42" s="1">
        <f>'Recodage Données'!R43</f>
        <v>0</v>
      </c>
      <c r="S42" s="1">
        <f>'Recodage Données'!S43</f>
        <v>0</v>
      </c>
      <c r="T42" s="1">
        <f>'Recodage Données'!T43</f>
        <v>0</v>
      </c>
      <c r="U42" s="1">
        <f>'Recodage Données'!U43</f>
        <v>0</v>
      </c>
      <c r="V42" s="1">
        <f>'Recodage Données'!V43</f>
        <v>0</v>
      </c>
      <c r="W42" s="1">
        <f>'Recodage Données'!W43</f>
        <v>0</v>
      </c>
      <c r="X42" s="1">
        <f>'Recodage Données'!X43</f>
        <v>0</v>
      </c>
      <c r="Y42" s="1">
        <f>'Recodage Données'!Y43</f>
        <v>0</v>
      </c>
      <c r="Z42" s="1">
        <f>'Recodage Données'!Z43</f>
        <v>0</v>
      </c>
      <c r="AA42" s="1">
        <f>'Recodage Données'!AA43</f>
        <v>0</v>
      </c>
      <c r="AB42" s="1">
        <f>'Recodage Données'!AB43</f>
        <v>0</v>
      </c>
      <c r="AC42" s="1">
        <f>'Recodage Données'!AC43</f>
        <v>0</v>
      </c>
      <c r="AD42" s="1">
        <f>'Recodage Données'!AD43</f>
        <v>0</v>
      </c>
      <c r="AE42" s="1">
        <f>'Recodage Données'!AE43</f>
        <v>0</v>
      </c>
      <c r="AF42">
        <f>'Recodage Données'!AF43</f>
        <v>0</v>
      </c>
      <c r="AG42">
        <f>'Recodage Données'!AG43</f>
        <v>0</v>
      </c>
      <c r="AH42">
        <f>'Recodage Données'!AH43</f>
        <v>0</v>
      </c>
      <c r="AI42">
        <f>'Recodage Données'!AI43</f>
        <v>0</v>
      </c>
      <c r="AJ42">
        <f>'Recodage Données'!AJ43</f>
        <v>0</v>
      </c>
      <c r="AK42">
        <f>'Recodage Données'!AK43</f>
        <v>0</v>
      </c>
      <c r="AL42">
        <f>'Recodage Données'!AL43</f>
        <v>0</v>
      </c>
      <c r="AM42">
        <f>'Recodage Données'!AM43</f>
        <v>0</v>
      </c>
      <c r="AN42">
        <f>'Recodage Données'!AN43</f>
        <v>0</v>
      </c>
      <c r="AO42">
        <f>'Recodage Données'!AO43</f>
        <v>0</v>
      </c>
      <c r="AP42">
        <f>'Recodage Données'!AP43</f>
        <v>0</v>
      </c>
      <c r="AQ42">
        <f>'Recodage Données'!AQ43</f>
        <v>0</v>
      </c>
      <c r="AR42">
        <f>'Recodage Données'!AR43</f>
        <v>0</v>
      </c>
      <c r="AS42">
        <f>'Recodage Données'!AS43</f>
        <v>0</v>
      </c>
      <c r="AT42">
        <f>'Recodage Données'!AT43</f>
        <v>0</v>
      </c>
      <c r="AU42">
        <f>'Recodage Données'!AU43</f>
        <v>0</v>
      </c>
      <c r="AV42">
        <f>'Recodage Données'!AV43</f>
        <v>0</v>
      </c>
      <c r="AW42">
        <f>'Recodage Données'!AW43</f>
        <v>0</v>
      </c>
      <c r="AX42">
        <f>'Recodage Données'!AX43</f>
        <v>0</v>
      </c>
      <c r="AY42">
        <f>'Recodage Données'!AY43</f>
        <v>0</v>
      </c>
      <c r="AZ42">
        <f>'Recodage Données'!AZ43</f>
        <v>0</v>
      </c>
      <c r="BA42">
        <f>'Recodage Données'!BA43</f>
        <v>0</v>
      </c>
      <c r="BB42">
        <f>'Recodage Données'!BB43</f>
        <v>0</v>
      </c>
      <c r="BC42">
        <f>'Recodage Données'!BC43</f>
        <v>0</v>
      </c>
      <c r="BD42">
        <f>'Recodage Données'!BD43</f>
        <v>0</v>
      </c>
      <c r="BE42">
        <f>'Recodage Données'!BE43</f>
        <v>0</v>
      </c>
      <c r="BF42">
        <f>'Recodage Données'!BF43</f>
        <v>0</v>
      </c>
      <c r="BG42">
        <f>'Recodage Données'!BG43</f>
        <v>0</v>
      </c>
      <c r="BH42">
        <f>'Recodage Données'!BH43</f>
        <v>0</v>
      </c>
      <c r="BI42">
        <f>'Recodage Données'!BI43</f>
        <v>0</v>
      </c>
      <c r="BJ42">
        <f>'Recodage Données'!BJ43</f>
        <v>0</v>
      </c>
      <c r="BK42">
        <f>'Recodage Données'!BK43</f>
        <v>0</v>
      </c>
      <c r="BL42">
        <f>'Recodage Données'!BL43</f>
        <v>0</v>
      </c>
      <c r="BM42">
        <f>'Recodage Données'!BM43</f>
        <v>0</v>
      </c>
      <c r="BO42">
        <f>'Recodage Données'!BO43</f>
        <v>0</v>
      </c>
      <c r="BP42">
        <f>'Recodage Données'!BP43</f>
        <v>0</v>
      </c>
      <c r="BQ42">
        <f>'Recodage Données'!BQ43</f>
        <v>0</v>
      </c>
      <c r="BR42">
        <f>'Recodage Données'!BR43</f>
        <v>0</v>
      </c>
      <c r="BS42">
        <f>'Recodage Données'!BS43</f>
        <v>0</v>
      </c>
      <c r="BT42">
        <f>'Recodage Données'!BT43</f>
        <v>0</v>
      </c>
      <c r="BU42">
        <f>'Recodage Données'!BU43</f>
        <v>0</v>
      </c>
      <c r="BV42">
        <f>'Recodage Données'!BV43</f>
        <v>0</v>
      </c>
      <c r="BW42">
        <f>'Recodage Données'!BW43</f>
        <v>0</v>
      </c>
      <c r="BX42">
        <f>'Recodage Données'!BX43</f>
        <v>0</v>
      </c>
      <c r="BY42">
        <f>'Recodage Données'!BY43</f>
        <v>0</v>
      </c>
      <c r="BZ42">
        <f>'Recodage Données'!BZ43</f>
        <v>0</v>
      </c>
      <c r="CA42">
        <f>'Recodage Données'!CA43</f>
        <v>0</v>
      </c>
      <c r="CB42">
        <f>'Recodage Données'!CB43</f>
        <v>0</v>
      </c>
      <c r="CC42">
        <f>'Recodage Données'!CC43</f>
        <v>0</v>
      </c>
      <c r="CD42">
        <f>'Recodage Données'!CD43</f>
        <v>0</v>
      </c>
      <c r="CE42">
        <f>'Recodage Données'!CE43</f>
        <v>0</v>
      </c>
      <c r="CF42">
        <f>'Recodage Données'!CF43</f>
        <v>0</v>
      </c>
    </row>
    <row r="43" spans="2:84" ht="15.75" customHeight="1" x14ac:dyDescent="0.25">
      <c r="B43" s="1">
        <f>'Recodage Données'!B44</f>
        <v>0</v>
      </c>
      <c r="C43" s="1">
        <f>'Recodage Données'!C44</f>
        <v>0</v>
      </c>
      <c r="D43" s="1">
        <f>'Recodage Données'!D44</f>
        <v>0</v>
      </c>
      <c r="E43" s="1">
        <f>'Recodage Données'!E44</f>
        <v>0</v>
      </c>
      <c r="F43" s="1">
        <f>'Recodage Données'!F44</f>
        <v>0</v>
      </c>
      <c r="G43" s="1">
        <f>'Recodage Données'!G44</f>
        <v>0</v>
      </c>
      <c r="H43" s="1">
        <f>'Recodage Données'!H44</f>
        <v>0</v>
      </c>
      <c r="I43" s="1">
        <f>'Recodage Données'!I44</f>
        <v>0</v>
      </c>
      <c r="J43" s="1">
        <f>'Recodage Données'!J44</f>
        <v>0</v>
      </c>
      <c r="K43" s="1">
        <f>'Recodage Données'!K44</f>
        <v>0</v>
      </c>
      <c r="L43" s="1">
        <f>'Recodage Données'!L44</f>
        <v>0</v>
      </c>
      <c r="M43" s="1">
        <f>'Recodage Données'!M44</f>
        <v>0</v>
      </c>
      <c r="N43" s="1">
        <f>'Recodage Données'!N44</f>
        <v>0</v>
      </c>
      <c r="O43" s="2">
        <f>'Recodage Données'!O44</f>
        <v>0</v>
      </c>
      <c r="P43" s="1">
        <f>'Recodage Données'!P44</f>
        <v>0</v>
      </c>
      <c r="Q43" s="2">
        <f>'Recodage Données'!Q44</f>
        <v>0</v>
      </c>
      <c r="R43" s="1">
        <f>'Recodage Données'!R44</f>
        <v>0</v>
      </c>
      <c r="S43" s="1">
        <f>'Recodage Données'!S44</f>
        <v>0</v>
      </c>
      <c r="T43" s="1">
        <f>'Recodage Données'!T44</f>
        <v>0</v>
      </c>
      <c r="U43" s="1">
        <f>'Recodage Données'!U44</f>
        <v>0</v>
      </c>
      <c r="V43" s="1">
        <f>'Recodage Données'!V44</f>
        <v>0</v>
      </c>
      <c r="W43" s="1">
        <f>'Recodage Données'!W44</f>
        <v>0</v>
      </c>
      <c r="X43" s="1">
        <f>'Recodage Données'!X44</f>
        <v>0</v>
      </c>
      <c r="Y43" s="1">
        <f>'Recodage Données'!Y44</f>
        <v>0</v>
      </c>
      <c r="Z43" s="1">
        <f>'Recodage Données'!Z44</f>
        <v>0</v>
      </c>
      <c r="AA43" s="1">
        <f>'Recodage Données'!AA44</f>
        <v>0</v>
      </c>
      <c r="AB43" s="1">
        <f>'Recodage Données'!AB44</f>
        <v>0</v>
      </c>
      <c r="AC43" s="1">
        <f>'Recodage Données'!AC44</f>
        <v>0</v>
      </c>
      <c r="AD43" s="1">
        <f>'Recodage Données'!AD44</f>
        <v>0</v>
      </c>
      <c r="AE43" s="1">
        <f>'Recodage Données'!AE44</f>
        <v>0</v>
      </c>
      <c r="AF43">
        <f>'Recodage Données'!AF44</f>
        <v>0</v>
      </c>
      <c r="AG43">
        <f>'Recodage Données'!AG44</f>
        <v>0</v>
      </c>
      <c r="AH43">
        <f>'Recodage Données'!AH44</f>
        <v>0</v>
      </c>
      <c r="AI43">
        <f>'Recodage Données'!AI44</f>
        <v>0</v>
      </c>
      <c r="AJ43">
        <f>'Recodage Données'!AJ44</f>
        <v>0</v>
      </c>
      <c r="AK43">
        <f>'Recodage Données'!AK44</f>
        <v>0</v>
      </c>
      <c r="AL43">
        <f>'Recodage Données'!AL44</f>
        <v>0</v>
      </c>
      <c r="AM43">
        <f>'Recodage Données'!AM44</f>
        <v>0</v>
      </c>
      <c r="AN43">
        <f>'Recodage Données'!AN44</f>
        <v>0</v>
      </c>
      <c r="AO43">
        <f>'Recodage Données'!AO44</f>
        <v>0</v>
      </c>
      <c r="AP43">
        <f>'Recodage Données'!AP44</f>
        <v>0</v>
      </c>
      <c r="AQ43">
        <f>'Recodage Données'!AQ44</f>
        <v>0</v>
      </c>
      <c r="AR43">
        <f>'Recodage Données'!AR44</f>
        <v>0</v>
      </c>
      <c r="AS43">
        <f>'Recodage Données'!AS44</f>
        <v>0</v>
      </c>
      <c r="AT43">
        <f>'Recodage Données'!AT44</f>
        <v>0</v>
      </c>
      <c r="AU43">
        <f>'Recodage Données'!AU44</f>
        <v>0</v>
      </c>
      <c r="AV43">
        <f>'Recodage Données'!AV44</f>
        <v>0</v>
      </c>
      <c r="AW43">
        <f>'Recodage Données'!AW44</f>
        <v>0</v>
      </c>
      <c r="AX43">
        <f>'Recodage Données'!AX44</f>
        <v>0</v>
      </c>
      <c r="AY43">
        <f>'Recodage Données'!AY44</f>
        <v>0</v>
      </c>
      <c r="AZ43">
        <f>'Recodage Données'!AZ44</f>
        <v>0</v>
      </c>
      <c r="BA43">
        <f>'Recodage Données'!BA44</f>
        <v>0</v>
      </c>
      <c r="BB43">
        <f>'Recodage Données'!BB44</f>
        <v>0</v>
      </c>
      <c r="BC43">
        <f>'Recodage Données'!BC44</f>
        <v>0</v>
      </c>
      <c r="BD43">
        <f>'Recodage Données'!BD44</f>
        <v>0</v>
      </c>
      <c r="BE43">
        <f>'Recodage Données'!BE44</f>
        <v>0</v>
      </c>
      <c r="BF43">
        <f>'Recodage Données'!BF44</f>
        <v>0</v>
      </c>
      <c r="BG43">
        <f>'Recodage Données'!BG44</f>
        <v>0</v>
      </c>
      <c r="BH43">
        <f>'Recodage Données'!BH44</f>
        <v>0</v>
      </c>
      <c r="BI43">
        <f>'Recodage Données'!BI44</f>
        <v>0</v>
      </c>
      <c r="BJ43">
        <f>'Recodage Données'!BJ44</f>
        <v>0</v>
      </c>
      <c r="BK43">
        <f>'Recodage Données'!BK44</f>
        <v>0</v>
      </c>
      <c r="BL43">
        <f>'Recodage Données'!BL44</f>
        <v>0</v>
      </c>
      <c r="BM43">
        <f>'Recodage Données'!BM44</f>
        <v>0</v>
      </c>
      <c r="BO43">
        <f>'Recodage Données'!BO44</f>
        <v>0</v>
      </c>
      <c r="BP43">
        <f>'Recodage Données'!BP44</f>
        <v>0</v>
      </c>
      <c r="BQ43">
        <f>'Recodage Données'!BQ44</f>
        <v>0</v>
      </c>
      <c r="BR43">
        <f>'Recodage Données'!BR44</f>
        <v>0</v>
      </c>
      <c r="BS43">
        <f>'Recodage Données'!BS44</f>
        <v>0</v>
      </c>
      <c r="BT43">
        <f>'Recodage Données'!BT44</f>
        <v>0</v>
      </c>
      <c r="BU43">
        <f>'Recodage Données'!BU44</f>
        <v>0</v>
      </c>
      <c r="BV43">
        <f>'Recodage Données'!BV44</f>
        <v>0</v>
      </c>
      <c r="BW43">
        <f>'Recodage Données'!BW44</f>
        <v>0</v>
      </c>
      <c r="BX43">
        <f>'Recodage Données'!BX44</f>
        <v>0</v>
      </c>
      <c r="BY43">
        <f>'Recodage Données'!BY44</f>
        <v>0</v>
      </c>
      <c r="BZ43">
        <f>'Recodage Données'!BZ44</f>
        <v>0</v>
      </c>
      <c r="CA43">
        <f>'Recodage Données'!CA44</f>
        <v>0</v>
      </c>
      <c r="CB43">
        <f>'Recodage Données'!CB44</f>
        <v>0</v>
      </c>
      <c r="CC43">
        <f>'Recodage Données'!CC44</f>
        <v>0</v>
      </c>
      <c r="CD43">
        <f>'Recodage Données'!CD44</f>
        <v>0</v>
      </c>
      <c r="CE43">
        <f>'Recodage Données'!CE44</f>
        <v>0</v>
      </c>
      <c r="CF43">
        <f>'Recodage Données'!CF44</f>
        <v>0</v>
      </c>
    </row>
    <row r="44" spans="2:84" ht="15.75" customHeight="1" x14ac:dyDescent="0.25">
      <c r="B44" s="1">
        <f>'Recodage Données'!B45</f>
        <v>0</v>
      </c>
      <c r="C44" s="1">
        <f>'Recodage Données'!C45</f>
        <v>0</v>
      </c>
      <c r="D44" s="1">
        <f>'Recodage Données'!D45</f>
        <v>0</v>
      </c>
      <c r="E44" s="1">
        <f>'Recodage Données'!E45</f>
        <v>0</v>
      </c>
      <c r="F44" s="1">
        <f>'Recodage Données'!F45</f>
        <v>0</v>
      </c>
      <c r="G44" s="1">
        <f>'Recodage Données'!G45</f>
        <v>0</v>
      </c>
      <c r="H44" s="1">
        <f>'Recodage Données'!H45</f>
        <v>0</v>
      </c>
      <c r="I44" s="1">
        <f>'Recodage Données'!I45</f>
        <v>0</v>
      </c>
      <c r="J44" s="1">
        <f>'Recodage Données'!J45</f>
        <v>0</v>
      </c>
      <c r="K44" s="1">
        <f>'Recodage Données'!K45</f>
        <v>0</v>
      </c>
      <c r="L44" s="1">
        <f>'Recodage Données'!L45</f>
        <v>0</v>
      </c>
      <c r="M44" s="1">
        <f>'Recodage Données'!M45</f>
        <v>0</v>
      </c>
      <c r="N44" s="1">
        <f>'Recodage Données'!N45</f>
        <v>0</v>
      </c>
      <c r="O44" s="2">
        <f>'Recodage Données'!O45</f>
        <v>0</v>
      </c>
      <c r="P44" s="1">
        <f>'Recodage Données'!P45</f>
        <v>0</v>
      </c>
      <c r="Q44" s="2">
        <f>'Recodage Données'!Q45</f>
        <v>0</v>
      </c>
      <c r="R44" s="1">
        <f>'Recodage Données'!R45</f>
        <v>0</v>
      </c>
      <c r="S44" s="1">
        <f>'Recodage Données'!S45</f>
        <v>0</v>
      </c>
      <c r="T44" s="1">
        <f>'Recodage Données'!T45</f>
        <v>0</v>
      </c>
      <c r="U44" s="1">
        <f>'Recodage Données'!U45</f>
        <v>0</v>
      </c>
      <c r="V44" s="1">
        <f>'Recodage Données'!V45</f>
        <v>0</v>
      </c>
      <c r="W44" s="1">
        <f>'Recodage Données'!W45</f>
        <v>0</v>
      </c>
      <c r="X44" s="1">
        <f>'Recodage Données'!X45</f>
        <v>0</v>
      </c>
      <c r="Y44" s="1">
        <f>'Recodage Données'!Y45</f>
        <v>0</v>
      </c>
      <c r="Z44" s="1">
        <f>'Recodage Données'!Z45</f>
        <v>0</v>
      </c>
      <c r="AA44" s="1">
        <f>'Recodage Données'!AA45</f>
        <v>0</v>
      </c>
      <c r="AB44" s="1">
        <f>'Recodage Données'!AB45</f>
        <v>0</v>
      </c>
      <c r="AC44" s="1">
        <f>'Recodage Données'!AC45</f>
        <v>0</v>
      </c>
      <c r="AD44" s="1">
        <f>'Recodage Données'!AD45</f>
        <v>0</v>
      </c>
      <c r="AE44" s="1">
        <f>'Recodage Données'!AE45</f>
        <v>0</v>
      </c>
      <c r="AF44">
        <f>'Recodage Données'!AF45</f>
        <v>0</v>
      </c>
      <c r="AG44">
        <f>'Recodage Données'!AG45</f>
        <v>0</v>
      </c>
      <c r="AH44">
        <f>'Recodage Données'!AH45</f>
        <v>0</v>
      </c>
      <c r="AI44">
        <f>'Recodage Données'!AI45</f>
        <v>0</v>
      </c>
      <c r="AJ44">
        <f>'Recodage Données'!AJ45</f>
        <v>0</v>
      </c>
      <c r="AK44">
        <f>'Recodage Données'!AK45</f>
        <v>0</v>
      </c>
      <c r="AL44">
        <f>'Recodage Données'!AL45</f>
        <v>0</v>
      </c>
      <c r="AM44">
        <f>'Recodage Données'!AM45</f>
        <v>0</v>
      </c>
      <c r="AN44">
        <f>'Recodage Données'!AN45</f>
        <v>0</v>
      </c>
      <c r="AO44">
        <f>'Recodage Données'!AO45</f>
        <v>0</v>
      </c>
      <c r="AP44">
        <f>'Recodage Données'!AP45</f>
        <v>0</v>
      </c>
      <c r="AQ44">
        <f>'Recodage Données'!AQ45</f>
        <v>0</v>
      </c>
      <c r="AR44">
        <f>'Recodage Données'!AR45</f>
        <v>0</v>
      </c>
      <c r="AS44">
        <f>'Recodage Données'!AS45</f>
        <v>0</v>
      </c>
      <c r="AT44">
        <f>'Recodage Données'!AT45</f>
        <v>0</v>
      </c>
      <c r="AU44">
        <f>'Recodage Données'!AU45</f>
        <v>0</v>
      </c>
      <c r="AV44">
        <f>'Recodage Données'!AV45</f>
        <v>0</v>
      </c>
      <c r="AW44">
        <f>'Recodage Données'!AW45</f>
        <v>0</v>
      </c>
      <c r="AX44">
        <f>'Recodage Données'!AX45</f>
        <v>0</v>
      </c>
      <c r="AY44">
        <f>'Recodage Données'!AY45</f>
        <v>0</v>
      </c>
      <c r="AZ44">
        <f>'Recodage Données'!AZ45</f>
        <v>0</v>
      </c>
      <c r="BA44">
        <f>'Recodage Données'!BA45</f>
        <v>0</v>
      </c>
      <c r="BB44">
        <f>'Recodage Données'!BB45</f>
        <v>0</v>
      </c>
      <c r="BC44">
        <f>'Recodage Données'!BC45</f>
        <v>0</v>
      </c>
      <c r="BD44">
        <f>'Recodage Données'!BD45</f>
        <v>0</v>
      </c>
      <c r="BE44">
        <f>'Recodage Données'!BE45</f>
        <v>0</v>
      </c>
      <c r="BF44">
        <f>'Recodage Données'!BF45</f>
        <v>0</v>
      </c>
      <c r="BG44">
        <f>'Recodage Données'!BG45</f>
        <v>0</v>
      </c>
      <c r="BH44">
        <f>'Recodage Données'!BH45</f>
        <v>0</v>
      </c>
      <c r="BI44">
        <f>'Recodage Données'!BI45</f>
        <v>0</v>
      </c>
      <c r="BJ44">
        <f>'Recodage Données'!BJ45</f>
        <v>0</v>
      </c>
      <c r="BK44">
        <f>'Recodage Données'!BK45</f>
        <v>0</v>
      </c>
      <c r="BL44">
        <f>'Recodage Données'!BL45</f>
        <v>0</v>
      </c>
      <c r="BM44">
        <f>'Recodage Données'!BM45</f>
        <v>0</v>
      </c>
      <c r="BO44">
        <f>'Recodage Données'!BO45</f>
        <v>0</v>
      </c>
      <c r="BP44">
        <f>'Recodage Données'!BP45</f>
        <v>0</v>
      </c>
      <c r="BQ44">
        <f>'Recodage Données'!BQ45</f>
        <v>0</v>
      </c>
      <c r="BR44">
        <f>'Recodage Données'!BR45</f>
        <v>0</v>
      </c>
      <c r="BS44">
        <f>'Recodage Données'!BS45</f>
        <v>0</v>
      </c>
      <c r="BT44">
        <f>'Recodage Données'!BT45</f>
        <v>0</v>
      </c>
      <c r="BU44">
        <f>'Recodage Données'!BU45</f>
        <v>0</v>
      </c>
      <c r="BV44">
        <f>'Recodage Données'!BV45</f>
        <v>0</v>
      </c>
      <c r="BW44">
        <f>'Recodage Données'!BW45</f>
        <v>0</v>
      </c>
      <c r="BX44">
        <f>'Recodage Données'!BX45</f>
        <v>0</v>
      </c>
      <c r="BY44">
        <f>'Recodage Données'!BY45</f>
        <v>0</v>
      </c>
      <c r="BZ44">
        <f>'Recodage Données'!BZ45</f>
        <v>0</v>
      </c>
      <c r="CA44">
        <f>'Recodage Données'!CA45</f>
        <v>0</v>
      </c>
      <c r="CB44">
        <f>'Recodage Données'!CB45</f>
        <v>0</v>
      </c>
      <c r="CC44">
        <f>'Recodage Données'!CC45</f>
        <v>0</v>
      </c>
      <c r="CD44">
        <f>'Recodage Données'!CD45</f>
        <v>0</v>
      </c>
      <c r="CE44">
        <f>'Recodage Données'!CE45</f>
        <v>0</v>
      </c>
      <c r="CF44">
        <f>'Recodage Données'!CF45</f>
        <v>0</v>
      </c>
    </row>
    <row r="45" spans="2:84" ht="15.75" customHeight="1" x14ac:dyDescent="0.25">
      <c r="B45" s="1">
        <f>'Recodage Données'!B46</f>
        <v>0</v>
      </c>
      <c r="C45" s="1">
        <f>'Recodage Données'!C46</f>
        <v>0</v>
      </c>
      <c r="D45" s="1">
        <f>'Recodage Données'!D46</f>
        <v>0</v>
      </c>
      <c r="E45" s="1">
        <f>'Recodage Données'!E46</f>
        <v>0</v>
      </c>
      <c r="F45" s="1">
        <f>'Recodage Données'!F46</f>
        <v>0</v>
      </c>
      <c r="G45" s="1">
        <f>'Recodage Données'!G46</f>
        <v>0</v>
      </c>
      <c r="H45" s="1">
        <f>'Recodage Données'!H46</f>
        <v>0</v>
      </c>
      <c r="I45" s="1">
        <f>'Recodage Données'!I46</f>
        <v>0</v>
      </c>
      <c r="J45" s="1">
        <f>'Recodage Données'!J46</f>
        <v>0</v>
      </c>
      <c r="K45" s="1">
        <f>'Recodage Données'!K46</f>
        <v>0</v>
      </c>
      <c r="L45" s="1">
        <f>'Recodage Données'!L46</f>
        <v>0</v>
      </c>
      <c r="M45" s="1">
        <f>'Recodage Données'!M46</f>
        <v>0</v>
      </c>
      <c r="N45" s="1">
        <f>'Recodage Données'!N46</f>
        <v>0</v>
      </c>
      <c r="O45" s="2">
        <f>'Recodage Données'!O46</f>
        <v>0</v>
      </c>
      <c r="P45" s="1">
        <f>'Recodage Données'!P46</f>
        <v>0</v>
      </c>
      <c r="Q45" s="2">
        <f>'Recodage Données'!Q46</f>
        <v>0</v>
      </c>
      <c r="R45" s="1">
        <f>'Recodage Données'!R46</f>
        <v>0</v>
      </c>
      <c r="S45" s="1">
        <f>'Recodage Données'!S46</f>
        <v>0</v>
      </c>
      <c r="T45" s="1">
        <f>'Recodage Données'!T46</f>
        <v>0</v>
      </c>
      <c r="U45" s="1">
        <f>'Recodage Données'!U46</f>
        <v>0</v>
      </c>
      <c r="V45" s="1">
        <f>'Recodage Données'!V46</f>
        <v>0</v>
      </c>
      <c r="W45" s="1">
        <f>'Recodage Données'!W46</f>
        <v>0</v>
      </c>
      <c r="X45" s="1">
        <f>'Recodage Données'!X46</f>
        <v>0</v>
      </c>
      <c r="Y45" s="1">
        <f>'Recodage Données'!Y46</f>
        <v>0</v>
      </c>
      <c r="Z45" s="1">
        <f>'Recodage Données'!Z46</f>
        <v>0</v>
      </c>
      <c r="AA45" s="1">
        <f>'Recodage Données'!AA46</f>
        <v>0</v>
      </c>
      <c r="AB45" s="1">
        <f>'Recodage Données'!AB46</f>
        <v>0</v>
      </c>
      <c r="AC45" s="1">
        <f>'Recodage Données'!AC46</f>
        <v>0</v>
      </c>
      <c r="AD45" s="1">
        <f>'Recodage Données'!AD46</f>
        <v>0</v>
      </c>
      <c r="AE45" s="1">
        <f>'Recodage Données'!AE46</f>
        <v>0</v>
      </c>
      <c r="AF45">
        <f>'Recodage Données'!AF46</f>
        <v>0</v>
      </c>
      <c r="AG45">
        <f>'Recodage Données'!AG46</f>
        <v>0</v>
      </c>
      <c r="AH45">
        <f>'Recodage Données'!AH46</f>
        <v>0</v>
      </c>
      <c r="AI45">
        <f>'Recodage Données'!AI46</f>
        <v>0</v>
      </c>
      <c r="AJ45">
        <f>'Recodage Données'!AJ46</f>
        <v>0</v>
      </c>
      <c r="AK45">
        <f>'Recodage Données'!AK46</f>
        <v>0</v>
      </c>
      <c r="AL45">
        <f>'Recodage Données'!AL46</f>
        <v>0</v>
      </c>
      <c r="AM45">
        <f>'Recodage Données'!AM46</f>
        <v>0</v>
      </c>
      <c r="AN45">
        <f>'Recodage Données'!AN46</f>
        <v>0</v>
      </c>
      <c r="AO45">
        <f>'Recodage Données'!AO46</f>
        <v>0</v>
      </c>
      <c r="AP45">
        <f>'Recodage Données'!AP46</f>
        <v>0</v>
      </c>
      <c r="AQ45">
        <f>'Recodage Données'!AQ46</f>
        <v>0</v>
      </c>
      <c r="AR45">
        <f>'Recodage Données'!AR46</f>
        <v>0</v>
      </c>
      <c r="AS45">
        <f>'Recodage Données'!AS46</f>
        <v>0</v>
      </c>
      <c r="AT45">
        <f>'Recodage Données'!AT46</f>
        <v>0</v>
      </c>
      <c r="AU45">
        <f>'Recodage Données'!AU46</f>
        <v>0</v>
      </c>
      <c r="AV45">
        <f>'Recodage Données'!AV46</f>
        <v>0</v>
      </c>
      <c r="AW45">
        <f>'Recodage Données'!AW46</f>
        <v>0</v>
      </c>
      <c r="AX45">
        <f>'Recodage Données'!AX46</f>
        <v>0</v>
      </c>
      <c r="AY45">
        <f>'Recodage Données'!AY46</f>
        <v>0</v>
      </c>
      <c r="AZ45">
        <f>'Recodage Données'!AZ46</f>
        <v>0</v>
      </c>
      <c r="BA45">
        <f>'Recodage Données'!BA46</f>
        <v>0</v>
      </c>
      <c r="BB45">
        <f>'Recodage Données'!BB46</f>
        <v>0</v>
      </c>
      <c r="BC45">
        <f>'Recodage Données'!BC46</f>
        <v>0</v>
      </c>
      <c r="BD45">
        <f>'Recodage Données'!BD46</f>
        <v>0</v>
      </c>
      <c r="BE45">
        <f>'Recodage Données'!BE46</f>
        <v>0</v>
      </c>
      <c r="BF45">
        <f>'Recodage Données'!BF46</f>
        <v>0</v>
      </c>
      <c r="BG45">
        <f>'Recodage Données'!BG46</f>
        <v>0</v>
      </c>
      <c r="BH45">
        <f>'Recodage Données'!BH46</f>
        <v>0</v>
      </c>
      <c r="BI45">
        <f>'Recodage Données'!BI46</f>
        <v>0</v>
      </c>
      <c r="BJ45">
        <f>'Recodage Données'!BJ46</f>
        <v>0</v>
      </c>
      <c r="BK45">
        <f>'Recodage Données'!BK46</f>
        <v>0</v>
      </c>
      <c r="BL45">
        <f>'Recodage Données'!BL46</f>
        <v>0</v>
      </c>
      <c r="BM45">
        <f>'Recodage Données'!BM46</f>
        <v>0</v>
      </c>
      <c r="BO45">
        <f>'Recodage Données'!BO46</f>
        <v>0</v>
      </c>
      <c r="BP45">
        <f>'Recodage Données'!BP46</f>
        <v>0</v>
      </c>
      <c r="BQ45">
        <f>'Recodage Données'!BQ46</f>
        <v>0</v>
      </c>
      <c r="BR45">
        <f>'Recodage Données'!BR46</f>
        <v>0</v>
      </c>
      <c r="BS45">
        <f>'Recodage Données'!BS46</f>
        <v>0</v>
      </c>
      <c r="BT45">
        <f>'Recodage Données'!BT46</f>
        <v>0</v>
      </c>
      <c r="BU45">
        <f>'Recodage Données'!BU46</f>
        <v>0</v>
      </c>
      <c r="BV45">
        <f>'Recodage Données'!BV46</f>
        <v>0</v>
      </c>
      <c r="BW45">
        <f>'Recodage Données'!BW46</f>
        <v>0</v>
      </c>
      <c r="BX45">
        <f>'Recodage Données'!BX46</f>
        <v>0</v>
      </c>
      <c r="BY45">
        <f>'Recodage Données'!BY46</f>
        <v>0</v>
      </c>
      <c r="BZ45">
        <f>'Recodage Données'!BZ46</f>
        <v>0</v>
      </c>
      <c r="CA45">
        <f>'Recodage Données'!CA46</f>
        <v>0</v>
      </c>
      <c r="CB45">
        <f>'Recodage Données'!CB46</f>
        <v>0</v>
      </c>
      <c r="CC45">
        <f>'Recodage Données'!CC46</f>
        <v>0</v>
      </c>
      <c r="CD45">
        <f>'Recodage Données'!CD46</f>
        <v>0</v>
      </c>
      <c r="CE45">
        <f>'Recodage Données'!CE46</f>
        <v>0</v>
      </c>
      <c r="CF45">
        <f>'Recodage Données'!CF46</f>
        <v>0</v>
      </c>
    </row>
    <row r="46" spans="2:84" ht="15.75" customHeight="1" x14ac:dyDescent="0.25">
      <c r="B46">
        <f>'Recodage Données'!B47</f>
        <v>0</v>
      </c>
      <c r="C46">
        <f>'Recodage Données'!C47</f>
        <v>0</v>
      </c>
      <c r="D46">
        <f>'Recodage Données'!D47</f>
        <v>0</v>
      </c>
      <c r="E46">
        <f>'Recodage Données'!E47</f>
        <v>0</v>
      </c>
      <c r="F46">
        <f>'Recodage Données'!F47</f>
        <v>0</v>
      </c>
      <c r="G46">
        <f>'Recodage Données'!G47</f>
        <v>0</v>
      </c>
      <c r="H46">
        <f>'Recodage Données'!H47</f>
        <v>0</v>
      </c>
      <c r="I46">
        <f>'Recodage Données'!I47</f>
        <v>0</v>
      </c>
      <c r="J46">
        <f>'Recodage Données'!J47</f>
        <v>0</v>
      </c>
      <c r="K46">
        <f>'Recodage Données'!K47</f>
        <v>0</v>
      </c>
      <c r="L46">
        <f>'Recodage Données'!L47</f>
        <v>0</v>
      </c>
      <c r="M46">
        <f>'Recodage Données'!M47</f>
        <v>0</v>
      </c>
      <c r="N46">
        <f>'Recodage Données'!N47</f>
        <v>0</v>
      </c>
      <c r="O46" s="5">
        <f>'Recodage Données'!O47</f>
        <v>0</v>
      </c>
      <c r="P46">
        <f>'Recodage Données'!P47</f>
        <v>0</v>
      </c>
      <c r="Q46" s="5">
        <f>'Recodage Données'!Q47</f>
        <v>0</v>
      </c>
      <c r="R46">
        <f>'Recodage Données'!R47</f>
        <v>0</v>
      </c>
      <c r="S46">
        <f>'Recodage Données'!S47</f>
        <v>0</v>
      </c>
      <c r="T46">
        <f>'Recodage Données'!T47</f>
        <v>0</v>
      </c>
      <c r="U46">
        <f>'Recodage Données'!U47</f>
        <v>0</v>
      </c>
      <c r="V46">
        <f>'Recodage Données'!V47</f>
        <v>0</v>
      </c>
      <c r="W46">
        <f>'Recodage Données'!W47</f>
        <v>0</v>
      </c>
      <c r="X46">
        <f>'Recodage Données'!X47</f>
        <v>0</v>
      </c>
      <c r="Y46">
        <f>'Recodage Données'!Y47</f>
        <v>0</v>
      </c>
      <c r="Z46">
        <f>'Recodage Données'!Z47</f>
        <v>0</v>
      </c>
      <c r="AA46">
        <f>'Recodage Données'!AA47</f>
        <v>0</v>
      </c>
      <c r="AB46">
        <f>'Recodage Données'!AB47</f>
        <v>0</v>
      </c>
      <c r="AC46">
        <f>'Recodage Données'!AC47</f>
        <v>0</v>
      </c>
      <c r="AD46">
        <f>'Recodage Données'!AD47</f>
        <v>0</v>
      </c>
      <c r="AE46">
        <f>'Recodage Données'!AE47</f>
        <v>0</v>
      </c>
      <c r="AF46">
        <f>'Recodage Données'!AF47</f>
        <v>0</v>
      </c>
      <c r="AG46">
        <f>'Recodage Données'!AG47</f>
        <v>0</v>
      </c>
      <c r="AH46">
        <f>'Recodage Données'!AH47</f>
        <v>0</v>
      </c>
      <c r="AI46">
        <f>'Recodage Données'!AI47</f>
        <v>0</v>
      </c>
      <c r="AJ46">
        <f>'Recodage Données'!AJ47</f>
        <v>0</v>
      </c>
      <c r="AK46">
        <f>'Recodage Données'!AK47</f>
        <v>0</v>
      </c>
      <c r="AL46">
        <f>'Recodage Données'!AL47</f>
        <v>0</v>
      </c>
      <c r="AM46">
        <f>'Recodage Données'!AM47</f>
        <v>0</v>
      </c>
      <c r="AN46">
        <f>'Recodage Données'!AN47</f>
        <v>0</v>
      </c>
      <c r="AO46">
        <f>'Recodage Données'!AO47</f>
        <v>0</v>
      </c>
      <c r="AP46">
        <f>'Recodage Données'!AP47</f>
        <v>0</v>
      </c>
      <c r="AQ46">
        <f>'Recodage Données'!AQ47</f>
        <v>0</v>
      </c>
      <c r="AR46">
        <f>'Recodage Données'!AR47</f>
        <v>0</v>
      </c>
      <c r="AS46">
        <f>'Recodage Données'!AS47</f>
        <v>0</v>
      </c>
      <c r="AT46">
        <f>'Recodage Données'!AT47</f>
        <v>0</v>
      </c>
      <c r="AU46">
        <f>'Recodage Données'!AU47</f>
        <v>0</v>
      </c>
      <c r="AV46">
        <f>'Recodage Données'!AV47</f>
        <v>0</v>
      </c>
      <c r="AW46">
        <f>'Recodage Données'!AW47</f>
        <v>0</v>
      </c>
      <c r="AX46">
        <f>'Recodage Données'!AX47</f>
        <v>0</v>
      </c>
      <c r="AY46">
        <f>'Recodage Données'!AY47</f>
        <v>0</v>
      </c>
      <c r="AZ46">
        <f>'Recodage Données'!AZ47</f>
        <v>0</v>
      </c>
      <c r="BA46">
        <f>'Recodage Données'!BA47</f>
        <v>0</v>
      </c>
      <c r="BB46">
        <f>'Recodage Données'!BB47</f>
        <v>0</v>
      </c>
      <c r="BC46">
        <f>'Recodage Données'!BC47</f>
        <v>0</v>
      </c>
      <c r="BD46">
        <f>'Recodage Données'!BD47</f>
        <v>0</v>
      </c>
      <c r="BE46">
        <f>'Recodage Données'!BE47</f>
        <v>0</v>
      </c>
      <c r="BF46">
        <f>'Recodage Données'!BF47</f>
        <v>0</v>
      </c>
      <c r="BG46">
        <f>'Recodage Données'!BG47</f>
        <v>0</v>
      </c>
      <c r="BH46">
        <f>'Recodage Données'!BH47</f>
        <v>0</v>
      </c>
      <c r="BI46">
        <f>'Recodage Données'!BI47</f>
        <v>0</v>
      </c>
      <c r="BJ46">
        <f>'Recodage Données'!BJ47</f>
        <v>0</v>
      </c>
      <c r="BK46">
        <f>'Recodage Données'!BK47</f>
        <v>0</v>
      </c>
      <c r="BL46">
        <f>'Recodage Données'!BL47</f>
        <v>0</v>
      </c>
      <c r="BM46">
        <f>'Recodage Données'!BM47</f>
        <v>0</v>
      </c>
      <c r="BO46">
        <f>'Recodage Données'!BO47</f>
        <v>0</v>
      </c>
      <c r="BP46">
        <f>'Recodage Données'!BP47</f>
        <v>0</v>
      </c>
      <c r="BQ46">
        <f>'Recodage Données'!BQ47</f>
        <v>0</v>
      </c>
      <c r="BR46">
        <f>'Recodage Données'!BR47</f>
        <v>0</v>
      </c>
      <c r="BS46">
        <f>'Recodage Données'!BS47</f>
        <v>0</v>
      </c>
      <c r="BT46">
        <f>'Recodage Données'!BT47</f>
        <v>0</v>
      </c>
      <c r="BU46">
        <f>'Recodage Données'!BU47</f>
        <v>0</v>
      </c>
      <c r="BV46">
        <f>'Recodage Données'!BV47</f>
        <v>0</v>
      </c>
      <c r="BW46">
        <f>'Recodage Données'!BW47</f>
        <v>0</v>
      </c>
      <c r="BX46">
        <f>'Recodage Données'!BX47</f>
        <v>0</v>
      </c>
      <c r="BY46">
        <f>'Recodage Données'!BY47</f>
        <v>0</v>
      </c>
      <c r="BZ46">
        <f>'Recodage Données'!BZ47</f>
        <v>0</v>
      </c>
      <c r="CA46">
        <f>'Recodage Données'!CA47</f>
        <v>0</v>
      </c>
      <c r="CB46">
        <f>'Recodage Données'!CB47</f>
        <v>0</v>
      </c>
      <c r="CC46">
        <f>'Recodage Données'!CC47</f>
        <v>0</v>
      </c>
      <c r="CD46">
        <f>'Recodage Données'!CD47</f>
        <v>0</v>
      </c>
      <c r="CE46">
        <f>'Recodage Données'!CE47</f>
        <v>0</v>
      </c>
      <c r="CF46">
        <f>'Recodage Données'!CF47</f>
        <v>0</v>
      </c>
    </row>
    <row r="47" spans="2:84" ht="15.75" customHeight="1" x14ac:dyDescent="0.25">
      <c r="B47">
        <f>'Recodage Données'!B48</f>
        <v>0</v>
      </c>
      <c r="C47">
        <f>'Recodage Données'!C48</f>
        <v>0</v>
      </c>
      <c r="D47">
        <f>'Recodage Données'!D48</f>
        <v>0</v>
      </c>
      <c r="E47">
        <f>'Recodage Données'!E48</f>
        <v>0</v>
      </c>
      <c r="F47">
        <f>'Recodage Données'!F48</f>
        <v>0</v>
      </c>
      <c r="G47">
        <f>'Recodage Données'!G48</f>
        <v>0</v>
      </c>
      <c r="H47">
        <f>'Recodage Données'!H48</f>
        <v>0</v>
      </c>
      <c r="I47">
        <f>'Recodage Données'!I48</f>
        <v>0</v>
      </c>
      <c r="J47">
        <f>'Recodage Données'!J48</f>
        <v>0</v>
      </c>
      <c r="K47">
        <f>'Recodage Données'!K48</f>
        <v>0</v>
      </c>
      <c r="L47">
        <f>'Recodage Données'!L48</f>
        <v>0</v>
      </c>
      <c r="M47">
        <f>'Recodage Données'!M48</f>
        <v>0</v>
      </c>
      <c r="N47">
        <f>'Recodage Données'!N48</f>
        <v>0</v>
      </c>
      <c r="O47" s="5">
        <f>'Recodage Données'!O48</f>
        <v>0</v>
      </c>
      <c r="P47">
        <f>'Recodage Données'!P48</f>
        <v>0</v>
      </c>
      <c r="Q47" s="5">
        <f>'Recodage Données'!Q48</f>
        <v>0</v>
      </c>
      <c r="R47">
        <f>'Recodage Données'!R48</f>
        <v>0</v>
      </c>
      <c r="S47">
        <f>'Recodage Données'!S48</f>
        <v>0</v>
      </c>
      <c r="T47">
        <f>'Recodage Données'!T48</f>
        <v>0</v>
      </c>
      <c r="U47">
        <f>'Recodage Données'!U48</f>
        <v>0</v>
      </c>
      <c r="V47">
        <f>'Recodage Données'!V48</f>
        <v>0</v>
      </c>
      <c r="W47">
        <f>'Recodage Données'!W48</f>
        <v>0</v>
      </c>
      <c r="X47">
        <f>'Recodage Données'!X48</f>
        <v>0</v>
      </c>
      <c r="Y47">
        <f>'Recodage Données'!Y48</f>
        <v>0</v>
      </c>
      <c r="Z47">
        <f>'Recodage Données'!Z48</f>
        <v>0</v>
      </c>
      <c r="AA47">
        <f>'Recodage Données'!AA48</f>
        <v>0</v>
      </c>
      <c r="AB47">
        <f>'Recodage Données'!AB48</f>
        <v>0</v>
      </c>
      <c r="AC47">
        <f>'Recodage Données'!AC48</f>
        <v>0</v>
      </c>
      <c r="AD47">
        <f>'Recodage Données'!AD48</f>
        <v>0</v>
      </c>
      <c r="AE47">
        <f>'Recodage Données'!AE48</f>
        <v>0</v>
      </c>
      <c r="AF47">
        <f>'Recodage Données'!AF48</f>
        <v>0</v>
      </c>
      <c r="AG47">
        <f>'Recodage Données'!AG48</f>
        <v>0</v>
      </c>
      <c r="AH47">
        <f>'Recodage Données'!AH48</f>
        <v>0</v>
      </c>
      <c r="AI47">
        <f>'Recodage Données'!AI48</f>
        <v>0</v>
      </c>
      <c r="AJ47">
        <f>'Recodage Données'!AJ48</f>
        <v>0</v>
      </c>
      <c r="AK47">
        <f>'Recodage Données'!AK48</f>
        <v>0</v>
      </c>
      <c r="AL47">
        <f>'Recodage Données'!AL48</f>
        <v>0</v>
      </c>
      <c r="AM47">
        <f>'Recodage Données'!AM48</f>
        <v>0</v>
      </c>
      <c r="AN47">
        <f>'Recodage Données'!AN48</f>
        <v>0</v>
      </c>
      <c r="AO47">
        <f>'Recodage Données'!AO48</f>
        <v>0</v>
      </c>
      <c r="AP47">
        <f>'Recodage Données'!AP48</f>
        <v>0</v>
      </c>
      <c r="AQ47">
        <f>'Recodage Données'!AQ48</f>
        <v>0</v>
      </c>
      <c r="AR47">
        <f>'Recodage Données'!AR48</f>
        <v>0</v>
      </c>
      <c r="AS47">
        <f>'Recodage Données'!AS48</f>
        <v>0</v>
      </c>
      <c r="AT47">
        <f>'Recodage Données'!AT48</f>
        <v>0</v>
      </c>
      <c r="AU47">
        <f>'Recodage Données'!AU48</f>
        <v>0</v>
      </c>
      <c r="AV47">
        <f>'Recodage Données'!AV48</f>
        <v>0</v>
      </c>
      <c r="AW47">
        <f>'Recodage Données'!AW48</f>
        <v>0</v>
      </c>
      <c r="AX47">
        <f>'Recodage Données'!AX48</f>
        <v>0</v>
      </c>
      <c r="AY47">
        <f>'Recodage Données'!AY48</f>
        <v>0</v>
      </c>
      <c r="AZ47">
        <f>'Recodage Données'!AZ48</f>
        <v>0</v>
      </c>
      <c r="BA47">
        <f>'Recodage Données'!BA48</f>
        <v>0</v>
      </c>
      <c r="BB47">
        <f>'Recodage Données'!BB48</f>
        <v>0</v>
      </c>
      <c r="BC47">
        <f>'Recodage Données'!BC48</f>
        <v>0</v>
      </c>
      <c r="BD47">
        <f>'Recodage Données'!BD48</f>
        <v>0</v>
      </c>
      <c r="BE47">
        <f>'Recodage Données'!BE48</f>
        <v>0</v>
      </c>
      <c r="BF47">
        <f>'Recodage Données'!BF48</f>
        <v>0</v>
      </c>
      <c r="BG47">
        <f>'Recodage Données'!BG48</f>
        <v>0</v>
      </c>
      <c r="BH47">
        <f>'Recodage Données'!BH48</f>
        <v>0</v>
      </c>
      <c r="BI47">
        <f>'Recodage Données'!BI48</f>
        <v>0</v>
      </c>
      <c r="BJ47">
        <f>'Recodage Données'!BJ48</f>
        <v>0</v>
      </c>
      <c r="BK47">
        <f>'Recodage Données'!BK48</f>
        <v>0</v>
      </c>
      <c r="BL47">
        <f>'Recodage Données'!BL48</f>
        <v>0</v>
      </c>
      <c r="BM47">
        <f>'Recodage Données'!BM48</f>
        <v>0</v>
      </c>
      <c r="BO47">
        <f>'Recodage Données'!BO48</f>
        <v>0</v>
      </c>
      <c r="BP47">
        <f>'Recodage Données'!BP48</f>
        <v>0</v>
      </c>
      <c r="BQ47">
        <f>'Recodage Données'!BQ48</f>
        <v>0</v>
      </c>
      <c r="BR47">
        <f>'Recodage Données'!BR48</f>
        <v>0</v>
      </c>
      <c r="BS47">
        <f>'Recodage Données'!BS48</f>
        <v>0</v>
      </c>
      <c r="BT47">
        <f>'Recodage Données'!BT48</f>
        <v>0</v>
      </c>
      <c r="BU47">
        <f>'Recodage Données'!BU48</f>
        <v>0</v>
      </c>
      <c r="BV47">
        <f>'Recodage Données'!BV48</f>
        <v>0</v>
      </c>
      <c r="BW47">
        <f>'Recodage Données'!BW48</f>
        <v>0</v>
      </c>
      <c r="BX47">
        <f>'Recodage Données'!BX48</f>
        <v>0</v>
      </c>
      <c r="BY47">
        <f>'Recodage Données'!BY48</f>
        <v>0</v>
      </c>
      <c r="BZ47">
        <f>'Recodage Données'!BZ48</f>
        <v>0</v>
      </c>
      <c r="CA47">
        <f>'Recodage Données'!CA48</f>
        <v>0</v>
      </c>
      <c r="CB47">
        <f>'Recodage Données'!CB48</f>
        <v>0</v>
      </c>
      <c r="CC47">
        <f>'Recodage Données'!CC48</f>
        <v>0</v>
      </c>
      <c r="CD47">
        <f>'Recodage Données'!CD48</f>
        <v>0</v>
      </c>
      <c r="CE47">
        <f>'Recodage Données'!CE48</f>
        <v>0</v>
      </c>
      <c r="CF47">
        <f>'Recodage Données'!CF48</f>
        <v>0</v>
      </c>
    </row>
    <row r="48" spans="2:84" ht="15.75" customHeight="1" x14ac:dyDescent="0.25">
      <c r="B48">
        <f>'Recodage Données'!B49</f>
        <v>0</v>
      </c>
      <c r="C48">
        <f>'Recodage Données'!C49</f>
        <v>0</v>
      </c>
      <c r="D48">
        <f>'Recodage Données'!D49</f>
        <v>0</v>
      </c>
      <c r="E48">
        <f>'Recodage Données'!E49</f>
        <v>0</v>
      </c>
      <c r="F48">
        <f>'Recodage Données'!F49</f>
        <v>0</v>
      </c>
      <c r="G48">
        <f>'Recodage Données'!G49</f>
        <v>0</v>
      </c>
      <c r="H48">
        <f>'Recodage Données'!H49</f>
        <v>0</v>
      </c>
      <c r="I48">
        <f>'Recodage Données'!I49</f>
        <v>0</v>
      </c>
      <c r="J48">
        <f>'Recodage Données'!J49</f>
        <v>0</v>
      </c>
      <c r="K48">
        <f>'Recodage Données'!K49</f>
        <v>0</v>
      </c>
      <c r="L48">
        <f>'Recodage Données'!L49</f>
        <v>0</v>
      </c>
      <c r="M48">
        <f>'Recodage Données'!M49</f>
        <v>0</v>
      </c>
      <c r="N48">
        <f>'Recodage Données'!N49</f>
        <v>0</v>
      </c>
      <c r="O48" s="5">
        <f>'Recodage Données'!O49</f>
        <v>0</v>
      </c>
      <c r="P48">
        <f>'Recodage Données'!P49</f>
        <v>0</v>
      </c>
      <c r="Q48" s="5">
        <f>'Recodage Données'!Q49</f>
        <v>0</v>
      </c>
      <c r="R48">
        <f>'Recodage Données'!R49</f>
        <v>0</v>
      </c>
      <c r="S48">
        <f>'Recodage Données'!S49</f>
        <v>0</v>
      </c>
      <c r="T48">
        <f>'Recodage Données'!T49</f>
        <v>0</v>
      </c>
      <c r="U48">
        <f>'Recodage Données'!U49</f>
        <v>0</v>
      </c>
      <c r="V48">
        <f>'Recodage Données'!V49</f>
        <v>0</v>
      </c>
      <c r="W48">
        <f>'Recodage Données'!W49</f>
        <v>0</v>
      </c>
      <c r="X48">
        <f>'Recodage Données'!X49</f>
        <v>0</v>
      </c>
      <c r="Y48">
        <f>'Recodage Données'!Y49</f>
        <v>0</v>
      </c>
      <c r="Z48">
        <f>'Recodage Données'!Z49</f>
        <v>0</v>
      </c>
      <c r="AA48">
        <f>'Recodage Données'!AA49</f>
        <v>0</v>
      </c>
      <c r="AB48">
        <f>'Recodage Données'!AB49</f>
        <v>0</v>
      </c>
      <c r="AC48">
        <f>'Recodage Données'!AC49</f>
        <v>0</v>
      </c>
      <c r="AD48">
        <f>'Recodage Données'!AD49</f>
        <v>0</v>
      </c>
      <c r="AE48">
        <f>'Recodage Données'!AE49</f>
        <v>0</v>
      </c>
      <c r="AF48">
        <f>'Recodage Données'!AF49</f>
        <v>0</v>
      </c>
      <c r="AG48">
        <f>'Recodage Données'!AG49</f>
        <v>0</v>
      </c>
      <c r="AH48">
        <f>'Recodage Données'!AH49</f>
        <v>0</v>
      </c>
      <c r="AI48">
        <f>'Recodage Données'!AI49</f>
        <v>0</v>
      </c>
      <c r="AJ48">
        <f>'Recodage Données'!AJ49</f>
        <v>0</v>
      </c>
      <c r="AK48">
        <f>'Recodage Données'!AK49</f>
        <v>0</v>
      </c>
      <c r="AL48">
        <f>'Recodage Données'!AL49</f>
        <v>0</v>
      </c>
      <c r="AM48">
        <f>'Recodage Données'!AM49</f>
        <v>0</v>
      </c>
      <c r="AN48">
        <f>'Recodage Données'!AN49</f>
        <v>0</v>
      </c>
      <c r="AO48">
        <f>'Recodage Données'!AO49</f>
        <v>0</v>
      </c>
      <c r="AP48">
        <f>'Recodage Données'!AP49</f>
        <v>0</v>
      </c>
      <c r="AQ48">
        <f>'Recodage Données'!AQ49</f>
        <v>0</v>
      </c>
      <c r="AR48">
        <f>'Recodage Données'!AR49</f>
        <v>0</v>
      </c>
      <c r="AS48">
        <f>'Recodage Données'!AS49</f>
        <v>0</v>
      </c>
      <c r="AT48">
        <f>'Recodage Données'!AT49</f>
        <v>0</v>
      </c>
      <c r="AU48">
        <f>'Recodage Données'!AU49</f>
        <v>0</v>
      </c>
      <c r="AV48">
        <f>'Recodage Données'!AV49</f>
        <v>0</v>
      </c>
      <c r="AW48">
        <f>'Recodage Données'!AW49</f>
        <v>0</v>
      </c>
      <c r="AX48">
        <f>'Recodage Données'!AX49</f>
        <v>0</v>
      </c>
      <c r="AY48">
        <f>'Recodage Données'!AY49</f>
        <v>0</v>
      </c>
      <c r="AZ48">
        <f>'Recodage Données'!AZ49</f>
        <v>0</v>
      </c>
      <c r="BA48">
        <f>'Recodage Données'!BA49</f>
        <v>0</v>
      </c>
      <c r="BB48">
        <f>'Recodage Données'!BB49</f>
        <v>0</v>
      </c>
      <c r="BC48">
        <f>'Recodage Données'!BC49</f>
        <v>0</v>
      </c>
      <c r="BD48">
        <f>'Recodage Données'!BD49</f>
        <v>0</v>
      </c>
      <c r="BE48">
        <f>'Recodage Données'!BE49</f>
        <v>0</v>
      </c>
      <c r="BF48">
        <f>'Recodage Données'!BF49</f>
        <v>0</v>
      </c>
      <c r="BG48">
        <f>'Recodage Données'!BG49</f>
        <v>0</v>
      </c>
      <c r="BH48">
        <f>'Recodage Données'!BH49</f>
        <v>0</v>
      </c>
      <c r="BI48">
        <f>'Recodage Données'!BI49</f>
        <v>0</v>
      </c>
      <c r="BJ48">
        <f>'Recodage Données'!BJ49</f>
        <v>0</v>
      </c>
      <c r="BK48">
        <f>'Recodage Données'!BK49</f>
        <v>0</v>
      </c>
      <c r="BL48">
        <f>'Recodage Données'!BL49</f>
        <v>0</v>
      </c>
      <c r="BM48">
        <f>'Recodage Données'!BM49</f>
        <v>0</v>
      </c>
      <c r="BO48">
        <f>'Recodage Données'!BO49</f>
        <v>0</v>
      </c>
      <c r="BP48">
        <f>'Recodage Données'!BP49</f>
        <v>0</v>
      </c>
      <c r="BQ48">
        <f>'Recodage Données'!BQ49</f>
        <v>0</v>
      </c>
      <c r="BR48">
        <f>'Recodage Données'!BR49</f>
        <v>0</v>
      </c>
      <c r="BS48">
        <f>'Recodage Données'!BS49</f>
        <v>0</v>
      </c>
      <c r="BT48">
        <f>'Recodage Données'!BT49</f>
        <v>0</v>
      </c>
      <c r="BU48">
        <f>'Recodage Données'!BU49</f>
        <v>0</v>
      </c>
      <c r="BV48">
        <f>'Recodage Données'!BV49</f>
        <v>0</v>
      </c>
      <c r="BW48">
        <f>'Recodage Données'!BW49</f>
        <v>0</v>
      </c>
      <c r="BX48">
        <f>'Recodage Données'!BX49</f>
        <v>0</v>
      </c>
      <c r="BY48">
        <f>'Recodage Données'!BY49</f>
        <v>0</v>
      </c>
      <c r="BZ48">
        <f>'Recodage Données'!BZ49</f>
        <v>0</v>
      </c>
      <c r="CA48">
        <f>'Recodage Données'!CA49</f>
        <v>0</v>
      </c>
      <c r="CB48">
        <f>'Recodage Données'!CB49</f>
        <v>0</v>
      </c>
      <c r="CC48">
        <f>'Recodage Données'!CC49</f>
        <v>0</v>
      </c>
      <c r="CD48">
        <f>'Recodage Données'!CD49</f>
        <v>0</v>
      </c>
      <c r="CE48">
        <f>'Recodage Données'!CE49</f>
        <v>0</v>
      </c>
      <c r="CF48">
        <f>'Recodage Données'!CF49</f>
        <v>0</v>
      </c>
    </row>
    <row r="49" spans="2:84" ht="15.75" customHeight="1" x14ac:dyDescent="0.25">
      <c r="B49">
        <f>'Recodage Données'!B50</f>
        <v>0</v>
      </c>
      <c r="C49">
        <f>'Recodage Données'!C50</f>
        <v>0</v>
      </c>
      <c r="D49">
        <f>'Recodage Données'!D50</f>
        <v>0</v>
      </c>
      <c r="E49">
        <f>'Recodage Données'!E50</f>
        <v>0</v>
      </c>
      <c r="F49">
        <f>'Recodage Données'!F50</f>
        <v>0</v>
      </c>
      <c r="G49">
        <f>'Recodage Données'!G50</f>
        <v>0</v>
      </c>
      <c r="H49">
        <f>'Recodage Données'!H50</f>
        <v>0</v>
      </c>
      <c r="I49">
        <f>'Recodage Données'!I50</f>
        <v>0</v>
      </c>
      <c r="J49">
        <f>'Recodage Données'!J50</f>
        <v>0</v>
      </c>
      <c r="K49">
        <f>'Recodage Données'!K50</f>
        <v>0</v>
      </c>
      <c r="L49">
        <f>'Recodage Données'!L50</f>
        <v>0</v>
      </c>
      <c r="M49">
        <f>'Recodage Données'!M50</f>
        <v>0</v>
      </c>
      <c r="N49">
        <f>'Recodage Données'!N50</f>
        <v>0</v>
      </c>
      <c r="O49" s="5">
        <f>'Recodage Données'!O50</f>
        <v>0</v>
      </c>
      <c r="P49">
        <f>'Recodage Données'!P50</f>
        <v>0</v>
      </c>
      <c r="Q49" s="5">
        <f>'Recodage Données'!Q50</f>
        <v>0</v>
      </c>
      <c r="R49">
        <f>'Recodage Données'!R50</f>
        <v>0</v>
      </c>
      <c r="S49">
        <f>'Recodage Données'!S50</f>
        <v>0</v>
      </c>
      <c r="T49">
        <f>'Recodage Données'!T50</f>
        <v>0</v>
      </c>
      <c r="U49">
        <f>'Recodage Données'!U50</f>
        <v>0</v>
      </c>
      <c r="V49">
        <f>'Recodage Données'!V50</f>
        <v>0</v>
      </c>
      <c r="W49">
        <f>'Recodage Données'!W50</f>
        <v>0</v>
      </c>
      <c r="X49">
        <f>'Recodage Données'!X50</f>
        <v>0</v>
      </c>
      <c r="Y49">
        <f>'Recodage Données'!Y50</f>
        <v>0</v>
      </c>
      <c r="Z49">
        <f>'Recodage Données'!Z50</f>
        <v>0</v>
      </c>
      <c r="AA49">
        <f>'Recodage Données'!AA50</f>
        <v>0</v>
      </c>
      <c r="AB49">
        <f>'Recodage Données'!AB50</f>
        <v>0</v>
      </c>
      <c r="AC49">
        <f>'Recodage Données'!AC50</f>
        <v>0</v>
      </c>
      <c r="AD49">
        <f>'Recodage Données'!AD50</f>
        <v>0</v>
      </c>
      <c r="AE49">
        <f>'Recodage Données'!AE50</f>
        <v>0</v>
      </c>
      <c r="AF49">
        <f>'Recodage Données'!AF50</f>
        <v>0</v>
      </c>
      <c r="AG49">
        <f>'Recodage Données'!AG50</f>
        <v>0</v>
      </c>
      <c r="AH49">
        <f>'Recodage Données'!AH50</f>
        <v>0</v>
      </c>
      <c r="AI49">
        <f>'Recodage Données'!AI50</f>
        <v>0</v>
      </c>
      <c r="AJ49">
        <f>'Recodage Données'!AJ50</f>
        <v>0</v>
      </c>
      <c r="AK49">
        <f>'Recodage Données'!AK50</f>
        <v>0</v>
      </c>
      <c r="AL49">
        <f>'Recodage Données'!AL50</f>
        <v>0</v>
      </c>
      <c r="AM49">
        <f>'Recodage Données'!AM50</f>
        <v>0</v>
      </c>
      <c r="AN49">
        <f>'Recodage Données'!AN50</f>
        <v>0</v>
      </c>
      <c r="AO49">
        <f>'Recodage Données'!AO50</f>
        <v>0</v>
      </c>
      <c r="AP49">
        <f>'Recodage Données'!AP50</f>
        <v>0</v>
      </c>
      <c r="AQ49">
        <f>'Recodage Données'!AQ50</f>
        <v>0</v>
      </c>
      <c r="AR49">
        <f>'Recodage Données'!AR50</f>
        <v>0</v>
      </c>
      <c r="AS49">
        <f>'Recodage Données'!AS50</f>
        <v>0</v>
      </c>
      <c r="AT49">
        <f>'Recodage Données'!AT50</f>
        <v>0</v>
      </c>
      <c r="AU49">
        <f>'Recodage Données'!AU50</f>
        <v>0</v>
      </c>
      <c r="AV49">
        <f>'Recodage Données'!AV50</f>
        <v>0</v>
      </c>
      <c r="AW49">
        <f>'Recodage Données'!AW50</f>
        <v>0</v>
      </c>
      <c r="AX49">
        <f>'Recodage Données'!AX50</f>
        <v>0</v>
      </c>
      <c r="AY49">
        <f>'Recodage Données'!AY50</f>
        <v>0</v>
      </c>
      <c r="AZ49">
        <f>'Recodage Données'!AZ50</f>
        <v>0</v>
      </c>
      <c r="BA49">
        <f>'Recodage Données'!BA50</f>
        <v>0</v>
      </c>
      <c r="BB49">
        <f>'Recodage Données'!BB50</f>
        <v>0</v>
      </c>
      <c r="BC49">
        <f>'Recodage Données'!BC50</f>
        <v>0</v>
      </c>
      <c r="BD49">
        <f>'Recodage Données'!BD50</f>
        <v>0</v>
      </c>
      <c r="BE49">
        <f>'Recodage Données'!BE50</f>
        <v>0</v>
      </c>
      <c r="BF49">
        <f>'Recodage Données'!BF50</f>
        <v>0</v>
      </c>
      <c r="BG49">
        <f>'Recodage Données'!BG50</f>
        <v>0</v>
      </c>
      <c r="BH49">
        <f>'Recodage Données'!BH50</f>
        <v>0</v>
      </c>
      <c r="BI49">
        <f>'Recodage Données'!BI50</f>
        <v>0</v>
      </c>
      <c r="BJ49">
        <f>'Recodage Données'!BJ50</f>
        <v>0</v>
      </c>
      <c r="BK49">
        <f>'Recodage Données'!BK50</f>
        <v>0</v>
      </c>
      <c r="BL49">
        <f>'Recodage Données'!BL50</f>
        <v>0</v>
      </c>
      <c r="BM49">
        <f>'Recodage Données'!BM50</f>
        <v>0</v>
      </c>
      <c r="BO49">
        <f>'Recodage Données'!BO50</f>
        <v>0</v>
      </c>
      <c r="BP49">
        <f>'Recodage Données'!BP50</f>
        <v>0</v>
      </c>
      <c r="BQ49">
        <f>'Recodage Données'!BQ50</f>
        <v>0</v>
      </c>
      <c r="BR49">
        <f>'Recodage Données'!BR50</f>
        <v>0</v>
      </c>
      <c r="BS49">
        <f>'Recodage Données'!BS50</f>
        <v>0</v>
      </c>
      <c r="BT49">
        <f>'Recodage Données'!BT50</f>
        <v>0</v>
      </c>
      <c r="BU49">
        <f>'Recodage Données'!BU50</f>
        <v>0</v>
      </c>
      <c r="BV49">
        <f>'Recodage Données'!BV50</f>
        <v>0</v>
      </c>
      <c r="BW49">
        <f>'Recodage Données'!BW50</f>
        <v>0</v>
      </c>
      <c r="BX49">
        <f>'Recodage Données'!BX50</f>
        <v>0</v>
      </c>
      <c r="BY49">
        <f>'Recodage Données'!BY50</f>
        <v>0</v>
      </c>
      <c r="BZ49">
        <f>'Recodage Données'!BZ50</f>
        <v>0</v>
      </c>
      <c r="CA49">
        <f>'Recodage Données'!CA50</f>
        <v>0</v>
      </c>
      <c r="CB49">
        <f>'Recodage Données'!CB50</f>
        <v>0</v>
      </c>
      <c r="CC49">
        <f>'Recodage Données'!CC50</f>
        <v>0</v>
      </c>
      <c r="CD49">
        <f>'Recodage Données'!CD50</f>
        <v>0</v>
      </c>
      <c r="CE49">
        <f>'Recodage Données'!CE50</f>
        <v>0</v>
      </c>
      <c r="CF49">
        <f>'Recodage Données'!CF50</f>
        <v>0</v>
      </c>
    </row>
    <row r="50" spans="2:84" ht="15.75" customHeight="1" x14ac:dyDescent="0.25">
      <c r="B50">
        <f>'Recodage Données'!B51</f>
        <v>0</v>
      </c>
      <c r="C50">
        <f>'Recodage Données'!C51</f>
        <v>0</v>
      </c>
      <c r="D50">
        <f>'Recodage Données'!D51</f>
        <v>0</v>
      </c>
      <c r="E50">
        <f>'Recodage Données'!E51</f>
        <v>0</v>
      </c>
      <c r="F50">
        <f>'Recodage Données'!F51</f>
        <v>0</v>
      </c>
      <c r="G50">
        <f>'Recodage Données'!G51</f>
        <v>0</v>
      </c>
      <c r="H50">
        <f>'Recodage Données'!H51</f>
        <v>0</v>
      </c>
      <c r="I50">
        <f>'Recodage Données'!I51</f>
        <v>0</v>
      </c>
      <c r="J50">
        <f>'Recodage Données'!J51</f>
        <v>0</v>
      </c>
      <c r="K50">
        <f>'Recodage Données'!K51</f>
        <v>0</v>
      </c>
      <c r="L50">
        <f>'Recodage Données'!L51</f>
        <v>0</v>
      </c>
      <c r="M50">
        <f>'Recodage Données'!M51</f>
        <v>0</v>
      </c>
      <c r="N50">
        <f>'Recodage Données'!N51</f>
        <v>0</v>
      </c>
      <c r="O50" s="5">
        <f>'Recodage Données'!O51</f>
        <v>0</v>
      </c>
      <c r="P50">
        <f>'Recodage Données'!P51</f>
        <v>0</v>
      </c>
      <c r="Q50" s="5">
        <f>'Recodage Données'!Q51</f>
        <v>0</v>
      </c>
      <c r="R50">
        <f>'Recodage Données'!R51</f>
        <v>0</v>
      </c>
      <c r="S50">
        <f>'Recodage Données'!S51</f>
        <v>0</v>
      </c>
      <c r="T50">
        <f>'Recodage Données'!T51</f>
        <v>0</v>
      </c>
      <c r="U50">
        <f>'Recodage Données'!U51</f>
        <v>0</v>
      </c>
      <c r="V50">
        <f>'Recodage Données'!V51</f>
        <v>0</v>
      </c>
      <c r="W50">
        <f>'Recodage Données'!W51</f>
        <v>0</v>
      </c>
      <c r="X50">
        <f>'Recodage Données'!X51</f>
        <v>0</v>
      </c>
      <c r="Y50">
        <f>'Recodage Données'!Y51</f>
        <v>0</v>
      </c>
      <c r="Z50">
        <f>'Recodage Données'!Z51</f>
        <v>0</v>
      </c>
      <c r="AA50">
        <f>'Recodage Données'!AA51</f>
        <v>0</v>
      </c>
      <c r="AB50">
        <f>'Recodage Données'!AB51</f>
        <v>0</v>
      </c>
      <c r="AC50">
        <f>'Recodage Données'!AC51</f>
        <v>0</v>
      </c>
      <c r="AD50">
        <f>'Recodage Données'!AD51</f>
        <v>0</v>
      </c>
      <c r="AE50">
        <f>'Recodage Données'!AE51</f>
        <v>0</v>
      </c>
      <c r="AF50">
        <f>'Recodage Données'!AF51</f>
        <v>0</v>
      </c>
      <c r="AG50">
        <f>'Recodage Données'!AG51</f>
        <v>0</v>
      </c>
      <c r="AH50">
        <f>'Recodage Données'!AH51</f>
        <v>0</v>
      </c>
      <c r="AI50">
        <f>'Recodage Données'!AI51</f>
        <v>0</v>
      </c>
      <c r="AJ50">
        <f>'Recodage Données'!AJ51</f>
        <v>0</v>
      </c>
      <c r="AK50">
        <f>'Recodage Données'!AK51</f>
        <v>0</v>
      </c>
      <c r="AL50">
        <f>'Recodage Données'!AL51</f>
        <v>0</v>
      </c>
      <c r="AM50">
        <f>'Recodage Données'!AM51</f>
        <v>0</v>
      </c>
      <c r="AN50">
        <f>'Recodage Données'!AN51</f>
        <v>0</v>
      </c>
      <c r="AO50">
        <f>'Recodage Données'!AO51</f>
        <v>0</v>
      </c>
      <c r="AP50">
        <f>'Recodage Données'!AP51</f>
        <v>0</v>
      </c>
      <c r="AQ50">
        <f>'Recodage Données'!AQ51</f>
        <v>0</v>
      </c>
      <c r="AR50">
        <f>'Recodage Données'!AR51</f>
        <v>0</v>
      </c>
      <c r="AS50">
        <f>'Recodage Données'!AS51</f>
        <v>0</v>
      </c>
      <c r="AT50">
        <f>'Recodage Données'!AT51</f>
        <v>0</v>
      </c>
      <c r="AU50">
        <f>'Recodage Données'!AU51</f>
        <v>0</v>
      </c>
      <c r="AV50">
        <f>'Recodage Données'!AV51</f>
        <v>0</v>
      </c>
      <c r="AW50">
        <f>'Recodage Données'!AW51</f>
        <v>0</v>
      </c>
      <c r="AX50">
        <f>'Recodage Données'!AX51</f>
        <v>0</v>
      </c>
      <c r="AY50">
        <f>'Recodage Données'!AY51</f>
        <v>0</v>
      </c>
      <c r="AZ50">
        <f>'Recodage Données'!AZ51</f>
        <v>0</v>
      </c>
      <c r="BA50">
        <f>'Recodage Données'!BA51</f>
        <v>0</v>
      </c>
      <c r="BB50">
        <f>'Recodage Données'!BB51</f>
        <v>0</v>
      </c>
      <c r="BC50">
        <f>'Recodage Données'!BC51</f>
        <v>0</v>
      </c>
      <c r="BD50">
        <f>'Recodage Données'!BD51</f>
        <v>0</v>
      </c>
      <c r="BE50">
        <f>'Recodage Données'!BE51</f>
        <v>0</v>
      </c>
      <c r="BF50">
        <f>'Recodage Données'!BF51</f>
        <v>0</v>
      </c>
      <c r="BG50">
        <f>'Recodage Données'!BG51</f>
        <v>0</v>
      </c>
      <c r="BH50">
        <f>'Recodage Données'!BH51</f>
        <v>0</v>
      </c>
      <c r="BI50">
        <f>'Recodage Données'!BI51</f>
        <v>0</v>
      </c>
      <c r="BJ50">
        <f>'Recodage Données'!BJ51</f>
        <v>0</v>
      </c>
      <c r="BK50">
        <f>'Recodage Données'!BK51</f>
        <v>0</v>
      </c>
      <c r="BL50">
        <f>'Recodage Données'!BL51</f>
        <v>0</v>
      </c>
      <c r="BM50">
        <f>'Recodage Données'!BM51</f>
        <v>0</v>
      </c>
      <c r="BO50">
        <f>'Recodage Données'!BO51</f>
        <v>0</v>
      </c>
      <c r="BP50">
        <f>'Recodage Données'!BP51</f>
        <v>0</v>
      </c>
      <c r="BQ50">
        <f>'Recodage Données'!BQ51</f>
        <v>0</v>
      </c>
      <c r="BR50">
        <f>'Recodage Données'!BR51</f>
        <v>0</v>
      </c>
      <c r="BS50">
        <f>'Recodage Données'!BS51</f>
        <v>0</v>
      </c>
      <c r="BT50">
        <f>'Recodage Données'!BT51</f>
        <v>0</v>
      </c>
      <c r="BU50">
        <f>'Recodage Données'!BU51</f>
        <v>0</v>
      </c>
      <c r="BV50">
        <f>'Recodage Données'!BV51</f>
        <v>0</v>
      </c>
      <c r="BW50">
        <f>'Recodage Données'!BW51</f>
        <v>0</v>
      </c>
      <c r="BX50">
        <f>'Recodage Données'!BX51</f>
        <v>0</v>
      </c>
      <c r="BY50">
        <f>'Recodage Données'!BY51</f>
        <v>0</v>
      </c>
      <c r="BZ50">
        <f>'Recodage Données'!BZ51</f>
        <v>0</v>
      </c>
      <c r="CA50">
        <f>'Recodage Données'!CA51</f>
        <v>0</v>
      </c>
      <c r="CB50">
        <f>'Recodage Données'!CB51</f>
        <v>0</v>
      </c>
      <c r="CC50">
        <f>'Recodage Données'!CC51</f>
        <v>0</v>
      </c>
      <c r="CD50">
        <f>'Recodage Données'!CD51</f>
        <v>0</v>
      </c>
      <c r="CE50">
        <f>'Recodage Données'!CE51</f>
        <v>0</v>
      </c>
      <c r="CF50">
        <f>'Recodage Données'!CF51</f>
        <v>0</v>
      </c>
    </row>
    <row r="51" spans="2:84" ht="15.75" customHeight="1" x14ac:dyDescent="0.25">
      <c r="B51">
        <f>'Recodage Données'!B52</f>
        <v>0</v>
      </c>
      <c r="C51">
        <f>'Recodage Données'!C52</f>
        <v>0</v>
      </c>
      <c r="D51">
        <f>'Recodage Données'!D52</f>
        <v>0</v>
      </c>
      <c r="E51">
        <f>'Recodage Données'!E52</f>
        <v>0</v>
      </c>
      <c r="F51">
        <f>'Recodage Données'!F52</f>
        <v>0</v>
      </c>
      <c r="G51">
        <f>'Recodage Données'!G52</f>
        <v>0</v>
      </c>
      <c r="H51">
        <f>'Recodage Données'!H52</f>
        <v>0</v>
      </c>
      <c r="I51">
        <f>'Recodage Données'!I52</f>
        <v>0</v>
      </c>
      <c r="J51">
        <f>'Recodage Données'!J52</f>
        <v>0</v>
      </c>
      <c r="K51">
        <f>'Recodage Données'!K52</f>
        <v>0</v>
      </c>
      <c r="L51">
        <f>'Recodage Données'!L52</f>
        <v>0</v>
      </c>
      <c r="M51">
        <f>'Recodage Données'!M52</f>
        <v>0</v>
      </c>
      <c r="N51">
        <f>'Recodage Données'!N52</f>
        <v>0</v>
      </c>
      <c r="O51" s="5">
        <f>'Recodage Données'!O52</f>
        <v>0</v>
      </c>
      <c r="P51">
        <f>'Recodage Données'!P52</f>
        <v>0</v>
      </c>
      <c r="Q51" s="5">
        <f>'Recodage Données'!Q52</f>
        <v>0</v>
      </c>
      <c r="R51">
        <f>'Recodage Données'!R52</f>
        <v>0</v>
      </c>
      <c r="S51">
        <f>'Recodage Données'!S52</f>
        <v>0</v>
      </c>
      <c r="T51">
        <f>'Recodage Données'!T52</f>
        <v>0</v>
      </c>
      <c r="U51">
        <f>'Recodage Données'!U52</f>
        <v>0</v>
      </c>
      <c r="V51">
        <f>'Recodage Données'!V52</f>
        <v>0</v>
      </c>
      <c r="W51">
        <f>'Recodage Données'!W52</f>
        <v>0</v>
      </c>
      <c r="X51">
        <f>'Recodage Données'!X52</f>
        <v>0</v>
      </c>
      <c r="Y51">
        <f>'Recodage Données'!Y52</f>
        <v>0</v>
      </c>
      <c r="Z51">
        <f>'Recodage Données'!Z52</f>
        <v>0</v>
      </c>
      <c r="AA51">
        <f>'Recodage Données'!AA52</f>
        <v>0</v>
      </c>
      <c r="AB51">
        <f>'Recodage Données'!AB52</f>
        <v>0</v>
      </c>
      <c r="AC51">
        <f>'Recodage Données'!AC52</f>
        <v>0</v>
      </c>
      <c r="AD51">
        <f>'Recodage Données'!AD52</f>
        <v>0</v>
      </c>
      <c r="AE51">
        <f>'Recodage Données'!AE52</f>
        <v>0</v>
      </c>
      <c r="AF51">
        <f>'Recodage Données'!AF52</f>
        <v>0</v>
      </c>
      <c r="AG51">
        <f>'Recodage Données'!AG52</f>
        <v>0</v>
      </c>
      <c r="AH51">
        <f>'Recodage Données'!AH52</f>
        <v>0</v>
      </c>
      <c r="AI51">
        <f>'Recodage Données'!AI52</f>
        <v>0</v>
      </c>
      <c r="AJ51">
        <f>'Recodage Données'!AJ52</f>
        <v>0</v>
      </c>
      <c r="AK51">
        <f>'Recodage Données'!AK52</f>
        <v>0</v>
      </c>
      <c r="AL51">
        <f>'Recodage Données'!AL52</f>
        <v>0</v>
      </c>
      <c r="AM51">
        <f>'Recodage Données'!AM52</f>
        <v>0</v>
      </c>
      <c r="AN51">
        <f>'Recodage Données'!AN52</f>
        <v>0</v>
      </c>
      <c r="AO51">
        <f>'Recodage Données'!AO52</f>
        <v>0</v>
      </c>
      <c r="AP51">
        <f>'Recodage Données'!AP52</f>
        <v>0</v>
      </c>
      <c r="AQ51">
        <f>'Recodage Données'!AQ52</f>
        <v>0</v>
      </c>
      <c r="AR51">
        <f>'Recodage Données'!AR52</f>
        <v>0</v>
      </c>
      <c r="AS51">
        <f>'Recodage Données'!AS52</f>
        <v>0</v>
      </c>
      <c r="AT51">
        <f>'Recodage Données'!AT52</f>
        <v>0</v>
      </c>
      <c r="AU51">
        <f>'Recodage Données'!AU52</f>
        <v>0</v>
      </c>
      <c r="AV51">
        <f>'Recodage Données'!AV52</f>
        <v>0</v>
      </c>
      <c r="AW51">
        <f>'Recodage Données'!AW52</f>
        <v>0</v>
      </c>
      <c r="AX51">
        <f>'Recodage Données'!AX52</f>
        <v>0</v>
      </c>
      <c r="AY51">
        <f>'Recodage Données'!AY52</f>
        <v>0</v>
      </c>
      <c r="AZ51">
        <f>'Recodage Données'!AZ52</f>
        <v>0</v>
      </c>
      <c r="BA51">
        <f>'Recodage Données'!BA52</f>
        <v>0</v>
      </c>
      <c r="BB51">
        <f>'Recodage Données'!BB52</f>
        <v>0</v>
      </c>
      <c r="BC51">
        <f>'Recodage Données'!BC52</f>
        <v>0</v>
      </c>
      <c r="BD51">
        <f>'Recodage Données'!BD52</f>
        <v>0</v>
      </c>
      <c r="BE51">
        <f>'Recodage Données'!BE52</f>
        <v>0</v>
      </c>
      <c r="BF51">
        <f>'Recodage Données'!BF52</f>
        <v>0</v>
      </c>
      <c r="BG51">
        <f>'Recodage Données'!BG52</f>
        <v>0</v>
      </c>
      <c r="BH51">
        <f>'Recodage Données'!BH52</f>
        <v>0</v>
      </c>
      <c r="BI51">
        <f>'Recodage Données'!BI52</f>
        <v>0</v>
      </c>
      <c r="BJ51">
        <f>'Recodage Données'!BJ52</f>
        <v>0</v>
      </c>
      <c r="BK51">
        <f>'Recodage Données'!BK52</f>
        <v>0</v>
      </c>
      <c r="BL51">
        <f>'Recodage Données'!BL52</f>
        <v>0</v>
      </c>
      <c r="BM51">
        <f>'Recodage Données'!BM52</f>
        <v>0</v>
      </c>
      <c r="BO51">
        <f>'Recodage Données'!BO52</f>
        <v>0</v>
      </c>
      <c r="BP51">
        <f>'Recodage Données'!BP52</f>
        <v>0</v>
      </c>
      <c r="BQ51">
        <f>'Recodage Données'!BQ52</f>
        <v>0</v>
      </c>
      <c r="BR51">
        <f>'Recodage Données'!BR52</f>
        <v>0</v>
      </c>
      <c r="BS51">
        <f>'Recodage Données'!BS52</f>
        <v>0</v>
      </c>
      <c r="BT51">
        <f>'Recodage Données'!BT52</f>
        <v>0</v>
      </c>
      <c r="BU51">
        <f>'Recodage Données'!BU52</f>
        <v>0</v>
      </c>
      <c r="BV51">
        <f>'Recodage Données'!BV52</f>
        <v>0</v>
      </c>
      <c r="BW51">
        <f>'Recodage Données'!BW52</f>
        <v>0</v>
      </c>
      <c r="BX51">
        <f>'Recodage Données'!BX52</f>
        <v>0</v>
      </c>
      <c r="BY51">
        <f>'Recodage Données'!BY52</f>
        <v>0</v>
      </c>
      <c r="BZ51">
        <f>'Recodage Données'!BZ52</f>
        <v>0</v>
      </c>
      <c r="CA51">
        <f>'Recodage Données'!CA52</f>
        <v>0</v>
      </c>
      <c r="CB51">
        <f>'Recodage Données'!CB52</f>
        <v>0</v>
      </c>
      <c r="CC51">
        <f>'Recodage Données'!CC52</f>
        <v>0</v>
      </c>
      <c r="CD51">
        <f>'Recodage Données'!CD52</f>
        <v>0</v>
      </c>
      <c r="CE51">
        <f>'Recodage Données'!CE52</f>
        <v>0</v>
      </c>
      <c r="CF51">
        <f>'Recodage Données'!CF52</f>
        <v>0</v>
      </c>
    </row>
    <row r="52" spans="2:84" ht="15.75" customHeight="1" x14ac:dyDescent="0.25">
      <c r="B52">
        <f>'Recodage Données'!B53</f>
        <v>0</v>
      </c>
      <c r="C52">
        <f>'Recodage Données'!C53</f>
        <v>0</v>
      </c>
      <c r="D52">
        <f>'Recodage Données'!D53</f>
        <v>0</v>
      </c>
      <c r="E52">
        <f>'Recodage Données'!E53</f>
        <v>0</v>
      </c>
      <c r="F52">
        <f>'Recodage Données'!F53</f>
        <v>0</v>
      </c>
      <c r="G52">
        <f>'Recodage Données'!G53</f>
        <v>0</v>
      </c>
      <c r="H52">
        <f>'Recodage Données'!H53</f>
        <v>0</v>
      </c>
      <c r="I52">
        <f>'Recodage Données'!I53</f>
        <v>0</v>
      </c>
      <c r="J52">
        <f>'Recodage Données'!J53</f>
        <v>0</v>
      </c>
      <c r="K52">
        <f>'Recodage Données'!K53</f>
        <v>0</v>
      </c>
      <c r="L52">
        <f>'Recodage Données'!L53</f>
        <v>0</v>
      </c>
      <c r="M52">
        <f>'Recodage Données'!M53</f>
        <v>0</v>
      </c>
      <c r="N52">
        <f>'Recodage Données'!N53</f>
        <v>0</v>
      </c>
      <c r="O52" s="5">
        <f>'Recodage Données'!O53</f>
        <v>0</v>
      </c>
      <c r="P52">
        <f>'Recodage Données'!P53</f>
        <v>0</v>
      </c>
      <c r="Q52" s="5">
        <f>'Recodage Données'!Q53</f>
        <v>0</v>
      </c>
      <c r="R52">
        <f>'Recodage Données'!R53</f>
        <v>0</v>
      </c>
      <c r="S52">
        <f>'Recodage Données'!S53</f>
        <v>0</v>
      </c>
      <c r="T52">
        <f>'Recodage Données'!T53</f>
        <v>0</v>
      </c>
      <c r="U52">
        <f>'Recodage Données'!U53</f>
        <v>0</v>
      </c>
      <c r="V52">
        <f>'Recodage Données'!V53</f>
        <v>0</v>
      </c>
      <c r="W52">
        <f>'Recodage Données'!W53</f>
        <v>0</v>
      </c>
      <c r="X52">
        <f>'Recodage Données'!X53</f>
        <v>0</v>
      </c>
      <c r="Y52">
        <f>'Recodage Données'!Y53</f>
        <v>0</v>
      </c>
      <c r="Z52">
        <f>'Recodage Données'!Z53</f>
        <v>0</v>
      </c>
      <c r="AA52">
        <f>'Recodage Données'!AA53</f>
        <v>0</v>
      </c>
      <c r="AB52">
        <f>'Recodage Données'!AB53</f>
        <v>0</v>
      </c>
      <c r="AC52">
        <f>'Recodage Données'!AC53</f>
        <v>0</v>
      </c>
      <c r="AD52">
        <f>'Recodage Données'!AD53</f>
        <v>0</v>
      </c>
      <c r="AE52">
        <f>'Recodage Données'!AE53</f>
        <v>0</v>
      </c>
      <c r="AF52">
        <f>'Recodage Données'!AF53</f>
        <v>0</v>
      </c>
      <c r="AG52">
        <f>'Recodage Données'!AG53</f>
        <v>0</v>
      </c>
      <c r="AH52">
        <f>'Recodage Données'!AH53</f>
        <v>0</v>
      </c>
      <c r="AI52">
        <f>'Recodage Données'!AI53</f>
        <v>0</v>
      </c>
      <c r="AJ52">
        <f>'Recodage Données'!AJ53</f>
        <v>0</v>
      </c>
      <c r="AK52">
        <f>'Recodage Données'!AK53</f>
        <v>0</v>
      </c>
      <c r="AL52">
        <f>'Recodage Données'!AL53</f>
        <v>0</v>
      </c>
      <c r="AM52">
        <f>'Recodage Données'!AM53</f>
        <v>0</v>
      </c>
      <c r="AN52">
        <f>'Recodage Données'!AN53</f>
        <v>0</v>
      </c>
      <c r="AO52">
        <f>'Recodage Données'!AO53</f>
        <v>0</v>
      </c>
      <c r="AP52">
        <f>'Recodage Données'!AP53</f>
        <v>0</v>
      </c>
      <c r="AQ52">
        <f>'Recodage Données'!AQ53</f>
        <v>0</v>
      </c>
      <c r="AR52">
        <f>'Recodage Données'!AR53</f>
        <v>0</v>
      </c>
      <c r="AS52">
        <f>'Recodage Données'!AS53</f>
        <v>0</v>
      </c>
      <c r="AT52">
        <f>'Recodage Données'!AT53</f>
        <v>0</v>
      </c>
      <c r="AU52">
        <f>'Recodage Données'!AU53</f>
        <v>0</v>
      </c>
      <c r="AV52">
        <f>'Recodage Données'!AV53</f>
        <v>0</v>
      </c>
      <c r="AW52">
        <f>'Recodage Données'!AW53</f>
        <v>0</v>
      </c>
      <c r="AX52">
        <f>'Recodage Données'!AX53</f>
        <v>0</v>
      </c>
      <c r="AY52">
        <f>'Recodage Données'!AY53</f>
        <v>0</v>
      </c>
      <c r="AZ52">
        <f>'Recodage Données'!AZ53</f>
        <v>0</v>
      </c>
      <c r="BA52">
        <f>'Recodage Données'!BA53</f>
        <v>0</v>
      </c>
      <c r="BB52">
        <f>'Recodage Données'!BB53</f>
        <v>0</v>
      </c>
      <c r="BC52">
        <f>'Recodage Données'!BC53</f>
        <v>0</v>
      </c>
      <c r="BD52">
        <f>'Recodage Données'!BD53</f>
        <v>0</v>
      </c>
      <c r="BE52">
        <f>'Recodage Données'!BE53</f>
        <v>0</v>
      </c>
      <c r="BF52">
        <f>'Recodage Données'!BF53</f>
        <v>0</v>
      </c>
      <c r="BG52">
        <f>'Recodage Données'!BG53</f>
        <v>0</v>
      </c>
      <c r="BH52">
        <f>'Recodage Données'!BH53</f>
        <v>0</v>
      </c>
      <c r="BI52">
        <f>'Recodage Données'!BI53</f>
        <v>0</v>
      </c>
      <c r="BJ52">
        <f>'Recodage Données'!BJ53</f>
        <v>0</v>
      </c>
      <c r="BK52">
        <f>'Recodage Données'!BK53</f>
        <v>0</v>
      </c>
      <c r="BL52">
        <f>'Recodage Données'!BL53</f>
        <v>0</v>
      </c>
      <c r="BM52">
        <f>'Recodage Données'!BM53</f>
        <v>0</v>
      </c>
      <c r="BO52">
        <f>'Recodage Données'!BO53</f>
        <v>0</v>
      </c>
      <c r="BP52">
        <f>'Recodage Données'!BP53</f>
        <v>0</v>
      </c>
      <c r="BQ52">
        <f>'Recodage Données'!BQ53</f>
        <v>0</v>
      </c>
      <c r="BR52">
        <f>'Recodage Données'!BR53</f>
        <v>0</v>
      </c>
      <c r="BS52">
        <f>'Recodage Données'!BS53</f>
        <v>0</v>
      </c>
      <c r="BT52">
        <f>'Recodage Données'!BT53</f>
        <v>0</v>
      </c>
      <c r="BU52">
        <f>'Recodage Données'!BU53</f>
        <v>0</v>
      </c>
      <c r="BV52">
        <f>'Recodage Données'!BV53</f>
        <v>0</v>
      </c>
      <c r="BW52">
        <f>'Recodage Données'!BW53</f>
        <v>0</v>
      </c>
      <c r="BX52">
        <f>'Recodage Données'!BX53</f>
        <v>0</v>
      </c>
      <c r="BY52">
        <f>'Recodage Données'!BY53</f>
        <v>0</v>
      </c>
      <c r="BZ52">
        <f>'Recodage Données'!BZ53</f>
        <v>0</v>
      </c>
      <c r="CA52">
        <f>'Recodage Données'!CA53</f>
        <v>0</v>
      </c>
      <c r="CB52">
        <f>'Recodage Données'!CB53</f>
        <v>0</v>
      </c>
      <c r="CC52">
        <f>'Recodage Données'!CC53</f>
        <v>0</v>
      </c>
      <c r="CD52">
        <f>'Recodage Données'!CD53</f>
        <v>0</v>
      </c>
      <c r="CE52">
        <f>'Recodage Données'!CE53</f>
        <v>0</v>
      </c>
      <c r="CF52">
        <f>'Recodage Données'!CF53</f>
        <v>0</v>
      </c>
    </row>
    <row r="53" spans="2:84" ht="15.75" customHeight="1" x14ac:dyDescent="0.25">
      <c r="B53">
        <f>'Recodage Données'!B54</f>
        <v>0</v>
      </c>
      <c r="C53">
        <f>'Recodage Données'!C54</f>
        <v>0</v>
      </c>
      <c r="D53">
        <f>'Recodage Données'!D54</f>
        <v>0</v>
      </c>
      <c r="E53">
        <f>'Recodage Données'!E54</f>
        <v>0</v>
      </c>
      <c r="F53">
        <f>'Recodage Données'!F54</f>
        <v>0</v>
      </c>
      <c r="G53">
        <f>'Recodage Données'!G54</f>
        <v>0</v>
      </c>
      <c r="H53">
        <f>'Recodage Données'!H54</f>
        <v>0</v>
      </c>
      <c r="I53">
        <f>'Recodage Données'!I54</f>
        <v>0</v>
      </c>
      <c r="J53">
        <f>'Recodage Données'!J54</f>
        <v>0</v>
      </c>
      <c r="K53">
        <f>'Recodage Données'!K54</f>
        <v>0</v>
      </c>
      <c r="L53">
        <f>'Recodage Données'!L54</f>
        <v>0</v>
      </c>
      <c r="M53">
        <f>'Recodage Données'!M54</f>
        <v>0</v>
      </c>
      <c r="N53">
        <f>'Recodage Données'!N54</f>
        <v>0</v>
      </c>
      <c r="O53" s="5">
        <f>'Recodage Données'!O54</f>
        <v>0</v>
      </c>
      <c r="P53">
        <f>'Recodage Données'!P54</f>
        <v>0</v>
      </c>
      <c r="Q53" s="5">
        <f>'Recodage Données'!Q54</f>
        <v>0</v>
      </c>
      <c r="R53">
        <f>'Recodage Données'!R54</f>
        <v>0</v>
      </c>
      <c r="S53">
        <f>'Recodage Données'!S54</f>
        <v>0</v>
      </c>
      <c r="T53">
        <f>'Recodage Données'!T54</f>
        <v>0</v>
      </c>
      <c r="U53">
        <f>'Recodage Données'!U54</f>
        <v>0</v>
      </c>
      <c r="V53">
        <f>'Recodage Données'!V54</f>
        <v>0</v>
      </c>
      <c r="W53">
        <f>'Recodage Données'!W54</f>
        <v>0</v>
      </c>
      <c r="X53">
        <f>'Recodage Données'!X54</f>
        <v>0</v>
      </c>
      <c r="Y53">
        <f>'Recodage Données'!Y54</f>
        <v>0</v>
      </c>
      <c r="Z53">
        <f>'Recodage Données'!Z54</f>
        <v>0</v>
      </c>
      <c r="AA53">
        <f>'Recodage Données'!AA54</f>
        <v>0</v>
      </c>
      <c r="AB53">
        <f>'Recodage Données'!AB54</f>
        <v>0</v>
      </c>
      <c r="AC53">
        <f>'Recodage Données'!AC54</f>
        <v>0</v>
      </c>
      <c r="AD53">
        <f>'Recodage Données'!AD54</f>
        <v>0</v>
      </c>
      <c r="AE53">
        <f>'Recodage Données'!AE54</f>
        <v>0</v>
      </c>
      <c r="AF53">
        <f>'Recodage Données'!AF54</f>
        <v>0</v>
      </c>
      <c r="AG53">
        <f>'Recodage Données'!AG54</f>
        <v>0</v>
      </c>
      <c r="AH53">
        <f>'Recodage Données'!AH54</f>
        <v>0</v>
      </c>
      <c r="AI53">
        <f>'Recodage Données'!AI54</f>
        <v>0</v>
      </c>
      <c r="AJ53">
        <f>'Recodage Données'!AJ54</f>
        <v>0</v>
      </c>
      <c r="AK53">
        <f>'Recodage Données'!AK54</f>
        <v>0</v>
      </c>
      <c r="AL53">
        <f>'Recodage Données'!AL54</f>
        <v>0</v>
      </c>
      <c r="AM53">
        <f>'Recodage Données'!AM54</f>
        <v>0</v>
      </c>
      <c r="AN53">
        <f>'Recodage Données'!AN54</f>
        <v>0</v>
      </c>
      <c r="AO53">
        <f>'Recodage Données'!AO54</f>
        <v>0</v>
      </c>
      <c r="AP53">
        <f>'Recodage Données'!AP54</f>
        <v>0</v>
      </c>
      <c r="AQ53">
        <f>'Recodage Données'!AQ54</f>
        <v>0</v>
      </c>
      <c r="AR53">
        <f>'Recodage Données'!AR54</f>
        <v>0</v>
      </c>
      <c r="AS53">
        <f>'Recodage Données'!AS54</f>
        <v>0</v>
      </c>
      <c r="AT53">
        <f>'Recodage Données'!AT54</f>
        <v>0</v>
      </c>
      <c r="AU53">
        <f>'Recodage Données'!AU54</f>
        <v>0</v>
      </c>
      <c r="AV53">
        <f>'Recodage Données'!AV54</f>
        <v>0</v>
      </c>
      <c r="AW53">
        <f>'Recodage Données'!AW54</f>
        <v>0</v>
      </c>
      <c r="AX53">
        <f>'Recodage Données'!AX54</f>
        <v>0</v>
      </c>
      <c r="AY53">
        <f>'Recodage Données'!AY54</f>
        <v>0</v>
      </c>
      <c r="AZ53">
        <f>'Recodage Données'!AZ54</f>
        <v>0</v>
      </c>
      <c r="BA53">
        <f>'Recodage Données'!BA54</f>
        <v>0</v>
      </c>
      <c r="BB53">
        <f>'Recodage Données'!BB54</f>
        <v>0</v>
      </c>
      <c r="BC53">
        <f>'Recodage Données'!BC54</f>
        <v>0</v>
      </c>
      <c r="BD53">
        <f>'Recodage Données'!BD54</f>
        <v>0</v>
      </c>
      <c r="BE53">
        <f>'Recodage Données'!BE54</f>
        <v>0</v>
      </c>
      <c r="BF53">
        <f>'Recodage Données'!BF54</f>
        <v>0</v>
      </c>
      <c r="BG53">
        <f>'Recodage Données'!BG54</f>
        <v>0</v>
      </c>
      <c r="BH53">
        <f>'Recodage Données'!BH54</f>
        <v>0</v>
      </c>
      <c r="BI53">
        <f>'Recodage Données'!BI54</f>
        <v>0</v>
      </c>
      <c r="BJ53">
        <f>'Recodage Données'!BJ54</f>
        <v>0</v>
      </c>
      <c r="BK53">
        <f>'Recodage Données'!BK54</f>
        <v>0</v>
      </c>
      <c r="BL53">
        <f>'Recodage Données'!BL54</f>
        <v>0</v>
      </c>
      <c r="BM53">
        <f>'Recodage Données'!BM54</f>
        <v>0</v>
      </c>
      <c r="BO53">
        <f>'Recodage Données'!BO54</f>
        <v>0</v>
      </c>
      <c r="BP53">
        <f>'Recodage Données'!BP54</f>
        <v>0</v>
      </c>
      <c r="BQ53">
        <f>'Recodage Données'!BQ54</f>
        <v>0</v>
      </c>
      <c r="BR53">
        <f>'Recodage Données'!BR54</f>
        <v>0</v>
      </c>
      <c r="BS53">
        <f>'Recodage Données'!BS54</f>
        <v>0</v>
      </c>
      <c r="BT53">
        <f>'Recodage Données'!BT54</f>
        <v>0</v>
      </c>
      <c r="BU53">
        <f>'Recodage Données'!BU54</f>
        <v>0</v>
      </c>
      <c r="BV53">
        <f>'Recodage Données'!BV54</f>
        <v>0</v>
      </c>
      <c r="BW53">
        <f>'Recodage Données'!BW54</f>
        <v>0</v>
      </c>
      <c r="BX53">
        <f>'Recodage Données'!BX54</f>
        <v>0</v>
      </c>
      <c r="BY53">
        <f>'Recodage Données'!BY54</f>
        <v>0</v>
      </c>
      <c r="BZ53">
        <f>'Recodage Données'!BZ54</f>
        <v>0</v>
      </c>
      <c r="CA53">
        <f>'Recodage Données'!CA54</f>
        <v>0</v>
      </c>
      <c r="CB53">
        <f>'Recodage Données'!CB54</f>
        <v>0</v>
      </c>
      <c r="CC53">
        <f>'Recodage Données'!CC54</f>
        <v>0</v>
      </c>
      <c r="CD53">
        <f>'Recodage Données'!CD54</f>
        <v>0</v>
      </c>
      <c r="CE53">
        <f>'Recodage Données'!CE54</f>
        <v>0</v>
      </c>
      <c r="CF53">
        <f>'Recodage Données'!CF54</f>
        <v>0</v>
      </c>
    </row>
    <row r="54" spans="2:84" ht="15.75" customHeight="1" x14ac:dyDescent="0.25">
      <c r="B54" t="str">
        <f>'Recodage Données'!B55</f>
        <v>dimension temporelle</v>
      </c>
      <c r="C54">
        <f>'Recodage Données'!C55</f>
        <v>0</v>
      </c>
      <c r="D54">
        <f>'Recodage Données'!D55</f>
        <v>0</v>
      </c>
      <c r="E54">
        <f>'Recodage Données'!E55</f>
        <v>0</v>
      </c>
      <c r="F54">
        <f>'Recodage Données'!F55</f>
        <v>0</v>
      </c>
      <c r="G54">
        <f>'Recodage Données'!G55</f>
        <v>0</v>
      </c>
      <c r="H54">
        <f>'Recodage Données'!H55</f>
        <v>0</v>
      </c>
      <c r="I54">
        <f>'Recodage Données'!I55</f>
        <v>0</v>
      </c>
      <c r="J54">
        <f>'Recodage Données'!J55</f>
        <v>0</v>
      </c>
      <c r="K54">
        <f>'Recodage Données'!K55</f>
        <v>0</v>
      </c>
      <c r="L54">
        <f>'Recodage Données'!L55</f>
        <v>0</v>
      </c>
      <c r="M54">
        <f>'Recodage Données'!M55</f>
        <v>0</v>
      </c>
      <c r="N54">
        <f>'Recodage Données'!N55</f>
        <v>0</v>
      </c>
      <c r="O54" s="5">
        <f>'Recodage Données'!O55</f>
        <v>0</v>
      </c>
      <c r="P54">
        <f>'Recodage Données'!P55</f>
        <v>0</v>
      </c>
      <c r="Q54" s="5">
        <f>'Recodage Données'!Q55</f>
        <v>0</v>
      </c>
      <c r="R54">
        <f>'Recodage Données'!R55</f>
        <v>0</v>
      </c>
      <c r="S54">
        <f>'Recodage Données'!S55</f>
        <v>0</v>
      </c>
      <c r="T54">
        <f>'Recodage Données'!T55</f>
        <v>0</v>
      </c>
      <c r="U54">
        <f>'Recodage Données'!U55</f>
        <v>0</v>
      </c>
      <c r="V54">
        <f>'Recodage Données'!V55</f>
        <v>0</v>
      </c>
      <c r="W54">
        <f>'Recodage Données'!W55</f>
        <v>0</v>
      </c>
      <c r="X54">
        <f>'Recodage Données'!X55</f>
        <v>0</v>
      </c>
      <c r="Y54">
        <f>'Recodage Données'!Y55</f>
        <v>0</v>
      </c>
      <c r="Z54">
        <f>'Recodage Données'!Z55</f>
        <v>0</v>
      </c>
      <c r="AA54">
        <f>'Recodage Données'!AA55</f>
        <v>0</v>
      </c>
      <c r="AB54">
        <f>'Recodage Données'!AB55</f>
        <v>0</v>
      </c>
      <c r="AC54">
        <f>'Recodage Données'!AC55</f>
        <v>0</v>
      </c>
      <c r="AD54">
        <f>'Recodage Données'!AD55</f>
        <v>0</v>
      </c>
      <c r="AE54">
        <f>'Recodage Données'!AE55</f>
        <v>0</v>
      </c>
      <c r="AF54">
        <f>'Recodage Données'!AF55</f>
        <v>0</v>
      </c>
      <c r="AG54">
        <f>'Recodage Données'!AG55</f>
        <v>0</v>
      </c>
      <c r="AH54">
        <f>'Recodage Données'!AH55</f>
        <v>0</v>
      </c>
      <c r="AI54">
        <f>'Recodage Données'!AI55</f>
        <v>0</v>
      </c>
      <c r="AJ54">
        <f>'Recodage Données'!AJ55</f>
        <v>0</v>
      </c>
      <c r="AK54">
        <f>'Recodage Données'!AK55</f>
        <v>0</v>
      </c>
      <c r="AL54">
        <f>'Recodage Données'!AL55</f>
        <v>0</v>
      </c>
      <c r="AM54">
        <f>'Recodage Données'!AM55</f>
        <v>0</v>
      </c>
      <c r="AN54">
        <f>'Recodage Données'!AN55</f>
        <v>0</v>
      </c>
      <c r="AO54">
        <f>'Recodage Données'!AO55</f>
        <v>0</v>
      </c>
      <c r="AP54">
        <f>'Recodage Données'!AP55</f>
        <v>0</v>
      </c>
      <c r="AQ54">
        <f>'Recodage Données'!AQ55</f>
        <v>0</v>
      </c>
      <c r="AR54">
        <f>'Recodage Données'!AR55</f>
        <v>0</v>
      </c>
      <c r="AS54">
        <f>'Recodage Données'!AS55</f>
        <v>0</v>
      </c>
      <c r="AT54">
        <f>'Recodage Données'!AT55</f>
        <v>0</v>
      </c>
      <c r="AU54">
        <f>'Recodage Données'!AU55</f>
        <v>0</v>
      </c>
      <c r="AV54">
        <f>'Recodage Données'!AV55</f>
        <v>0</v>
      </c>
      <c r="AW54">
        <f>'Recodage Données'!AW55</f>
        <v>0</v>
      </c>
      <c r="AX54">
        <f>'Recodage Données'!AX55</f>
        <v>0</v>
      </c>
      <c r="AY54">
        <f>'Recodage Données'!AY55</f>
        <v>0</v>
      </c>
      <c r="AZ54">
        <f>'Recodage Données'!AZ55</f>
        <v>0</v>
      </c>
      <c r="BA54">
        <f>'Recodage Données'!BA55</f>
        <v>0</v>
      </c>
      <c r="BB54">
        <f>'Recodage Données'!BB55</f>
        <v>0</v>
      </c>
      <c r="BC54">
        <f>'Recodage Données'!BC55</f>
        <v>0</v>
      </c>
      <c r="BD54">
        <f>'Recodage Données'!BD55</f>
        <v>0</v>
      </c>
      <c r="BE54">
        <f>'Recodage Données'!BE55</f>
        <v>0</v>
      </c>
      <c r="BF54">
        <f>'Recodage Données'!BF55</f>
        <v>0</v>
      </c>
      <c r="BG54">
        <f>'Recodage Données'!BG55</f>
        <v>0</v>
      </c>
      <c r="BH54">
        <f>'Recodage Données'!BH55</f>
        <v>0</v>
      </c>
      <c r="BI54">
        <f>'Recodage Données'!BI55</f>
        <v>0</v>
      </c>
      <c r="BJ54">
        <f>'Recodage Données'!BJ55</f>
        <v>0</v>
      </c>
      <c r="BK54">
        <f>'Recodage Données'!BK55</f>
        <v>0</v>
      </c>
      <c r="BL54">
        <f>'Recodage Données'!BL55</f>
        <v>0</v>
      </c>
      <c r="BM54">
        <f>'Recodage Données'!BM55</f>
        <v>0</v>
      </c>
      <c r="BO54">
        <f>'Recodage Données'!BO55</f>
        <v>0</v>
      </c>
      <c r="BP54">
        <f>'Recodage Données'!BP55</f>
        <v>0</v>
      </c>
      <c r="BQ54">
        <f>'Recodage Données'!BQ55</f>
        <v>0</v>
      </c>
      <c r="BR54">
        <f>'Recodage Données'!BR55</f>
        <v>0</v>
      </c>
      <c r="BS54">
        <f>'Recodage Données'!BS55</f>
        <v>0</v>
      </c>
      <c r="BT54">
        <f>'Recodage Données'!BT55</f>
        <v>0</v>
      </c>
      <c r="BU54">
        <f>'Recodage Données'!BU55</f>
        <v>0</v>
      </c>
      <c r="BV54">
        <f>'Recodage Données'!BV55</f>
        <v>0</v>
      </c>
      <c r="BW54">
        <f>'Recodage Données'!BW55</f>
        <v>0</v>
      </c>
      <c r="BX54">
        <f>'Recodage Données'!BX55</f>
        <v>0</v>
      </c>
      <c r="BY54">
        <f>'Recodage Données'!BY55</f>
        <v>0</v>
      </c>
      <c r="BZ54">
        <f>'Recodage Données'!BZ55</f>
        <v>0</v>
      </c>
      <c r="CA54">
        <f>'Recodage Données'!CA55</f>
        <v>0</v>
      </c>
      <c r="CB54">
        <f>'Recodage Données'!CB55</f>
        <v>0</v>
      </c>
      <c r="CC54">
        <f>'Recodage Données'!CC55</f>
        <v>0</v>
      </c>
      <c r="CD54">
        <f>'Recodage Données'!CD55</f>
        <v>0</v>
      </c>
      <c r="CE54">
        <f>'Recodage Données'!CE55</f>
        <v>0</v>
      </c>
      <c r="CF54">
        <f>'Recodage Données'!CF55</f>
        <v>0</v>
      </c>
    </row>
    <row r="55" spans="2:84" ht="15.75" customHeight="1" x14ac:dyDescent="0.25">
      <c r="B55" t="str">
        <f>'Recodage Données'!B56</f>
        <v>lier les compétences avec la posture professionnelle</v>
      </c>
      <c r="C55">
        <f>'Recodage Données'!C56</f>
        <v>0</v>
      </c>
      <c r="D55">
        <f>'Recodage Données'!D56</f>
        <v>0</v>
      </c>
      <c r="E55">
        <f>'Recodage Données'!E56</f>
        <v>0</v>
      </c>
      <c r="F55">
        <f>'Recodage Données'!F56</f>
        <v>0</v>
      </c>
      <c r="G55">
        <f>'Recodage Données'!G56</f>
        <v>0</v>
      </c>
      <c r="H55">
        <f>'Recodage Données'!H56</f>
        <v>0</v>
      </c>
      <c r="I55">
        <f>'Recodage Données'!I56</f>
        <v>0</v>
      </c>
      <c r="J55">
        <f>'Recodage Données'!J56</f>
        <v>0</v>
      </c>
      <c r="K55">
        <f>'Recodage Données'!K56</f>
        <v>0</v>
      </c>
      <c r="L55">
        <f>'Recodage Données'!L56</f>
        <v>0</v>
      </c>
      <c r="M55">
        <f>'Recodage Données'!M56</f>
        <v>0</v>
      </c>
      <c r="N55">
        <f>'Recodage Données'!N56</f>
        <v>0</v>
      </c>
      <c r="O55" s="5">
        <f>'Recodage Données'!O56</f>
        <v>0</v>
      </c>
      <c r="P55">
        <f>'Recodage Données'!P56</f>
        <v>0</v>
      </c>
      <c r="Q55" s="5">
        <f>'Recodage Données'!Q56</f>
        <v>0</v>
      </c>
      <c r="R55">
        <f>'Recodage Données'!R56</f>
        <v>0</v>
      </c>
      <c r="S55">
        <f>'Recodage Données'!S56</f>
        <v>0</v>
      </c>
      <c r="T55">
        <f>'Recodage Données'!T56</f>
        <v>0</v>
      </c>
      <c r="U55">
        <f>'Recodage Données'!U56</f>
        <v>0</v>
      </c>
      <c r="V55">
        <f>'Recodage Données'!V56</f>
        <v>0</v>
      </c>
      <c r="W55">
        <f>'Recodage Données'!W56</f>
        <v>0</v>
      </c>
      <c r="X55">
        <f>'Recodage Données'!X56</f>
        <v>0</v>
      </c>
      <c r="Y55">
        <f>'Recodage Données'!Y56</f>
        <v>0</v>
      </c>
      <c r="Z55">
        <f>'Recodage Données'!Z56</f>
        <v>0</v>
      </c>
      <c r="AA55">
        <f>'Recodage Données'!AA56</f>
        <v>0</v>
      </c>
      <c r="AB55">
        <f>'Recodage Données'!AB56</f>
        <v>0</v>
      </c>
      <c r="AC55">
        <f>'Recodage Données'!AC56</f>
        <v>0</v>
      </c>
      <c r="AD55">
        <f>'Recodage Données'!AD56</f>
        <v>0</v>
      </c>
      <c r="AE55">
        <f>'Recodage Données'!AE56</f>
        <v>0</v>
      </c>
      <c r="AF55">
        <f>'Recodage Données'!AF56</f>
        <v>0</v>
      </c>
      <c r="AG55">
        <f>'Recodage Données'!AG56</f>
        <v>0</v>
      </c>
      <c r="AH55">
        <f>'Recodage Données'!AH56</f>
        <v>0</v>
      </c>
      <c r="AI55">
        <f>'Recodage Données'!AI56</f>
        <v>0</v>
      </c>
      <c r="AJ55">
        <f>'Recodage Données'!AJ56</f>
        <v>0</v>
      </c>
      <c r="AK55">
        <f>'Recodage Données'!AK56</f>
        <v>0</v>
      </c>
      <c r="AL55">
        <f>'Recodage Données'!AL56</f>
        <v>0</v>
      </c>
      <c r="AM55">
        <f>'Recodage Données'!AM56</f>
        <v>0</v>
      </c>
      <c r="AN55">
        <f>'Recodage Données'!AN56</f>
        <v>0</v>
      </c>
      <c r="AO55">
        <f>'Recodage Données'!AO56</f>
        <v>0</v>
      </c>
      <c r="AP55">
        <f>'Recodage Données'!AP56</f>
        <v>0</v>
      </c>
      <c r="AQ55">
        <f>'Recodage Données'!AQ56</f>
        <v>0</v>
      </c>
      <c r="AR55">
        <f>'Recodage Données'!AR56</f>
        <v>0</v>
      </c>
      <c r="AS55">
        <f>'Recodage Données'!AS56</f>
        <v>0</v>
      </c>
      <c r="AT55">
        <f>'Recodage Données'!AT56</f>
        <v>0</v>
      </c>
      <c r="AU55">
        <f>'Recodage Données'!AU56</f>
        <v>0</v>
      </c>
      <c r="AV55">
        <f>'Recodage Données'!AV56</f>
        <v>0</v>
      </c>
      <c r="AW55">
        <f>'Recodage Données'!AW56</f>
        <v>0</v>
      </c>
      <c r="AX55">
        <f>'Recodage Données'!AX56</f>
        <v>0</v>
      </c>
      <c r="AY55">
        <f>'Recodage Données'!AY56</f>
        <v>0</v>
      </c>
      <c r="AZ55">
        <f>'Recodage Données'!AZ56</f>
        <v>0</v>
      </c>
      <c r="BA55">
        <f>'Recodage Données'!BA56</f>
        <v>0</v>
      </c>
      <c r="BB55">
        <f>'Recodage Données'!BB56</f>
        <v>0</v>
      </c>
      <c r="BC55">
        <f>'Recodage Données'!BC56</f>
        <v>0</v>
      </c>
      <c r="BD55">
        <f>'Recodage Données'!BD56</f>
        <v>0</v>
      </c>
      <c r="BE55">
        <f>'Recodage Données'!BE56</f>
        <v>0</v>
      </c>
      <c r="BF55">
        <f>'Recodage Données'!BF56</f>
        <v>0</v>
      </c>
      <c r="BG55">
        <f>'Recodage Données'!BG56</f>
        <v>0</v>
      </c>
      <c r="BH55">
        <f>'Recodage Données'!BH56</f>
        <v>0</v>
      </c>
      <c r="BI55">
        <f>'Recodage Données'!BI56</f>
        <v>0</v>
      </c>
      <c r="BJ55">
        <f>'Recodage Données'!BJ56</f>
        <v>0</v>
      </c>
      <c r="BK55">
        <f>'Recodage Données'!BK56</f>
        <v>0</v>
      </c>
      <c r="BL55">
        <f>'Recodage Données'!BL56</f>
        <v>0</v>
      </c>
      <c r="BM55">
        <f>'Recodage Données'!BM56</f>
        <v>0</v>
      </c>
      <c r="BO55">
        <f>'Recodage Données'!BO56</f>
        <v>0</v>
      </c>
      <c r="BP55">
        <f>'Recodage Données'!BP56</f>
        <v>0</v>
      </c>
      <c r="BQ55">
        <f>'Recodage Données'!BQ56</f>
        <v>0</v>
      </c>
      <c r="BR55">
        <f>'Recodage Données'!BR56</f>
        <v>0</v>
      </c>
      <c r="BS55">
        <f>'Recodage Données'!BS56</f>
        <v>0</v>
      </c>
      <c r="BT55">
        <f>'Recodage Données'!BT56</f>
        <v>0</v>
      </c>
      <c r="BU55">
        <f>'Recodage Données'!BU56</f>
        <v>0</v>
      </c>
      <c r="BV55">
        <f>'Recodage Données'!BV56</f>
        <v>0</v>
      </c>
      <c r="BW55">
        <f>'Recodage Données'!BW56</f>
        <v>0</v>
      </c>
      <c r="BX55">
        <f>'Recodage Données'!BX56</f>
        <v>0</v>
      </c>
      <c r="BY55">
        <f>'Recodage Données'!BY56</f>
        <v>0</v>
      </c>
      <c r="BZ55">
        <f>'Recodage Données'!BZ56</f>
        <v>0</v>
      </c>
      <c r="CA55">
        <f>'Recodage Données'!CA56</f>
        <v>0</v>
      </c>
      <c r="CB55">
        <f>'Recodage Données'!CB56</f>
        <v>0</v>
      </c>
      <c r="CC55">
        <f>'Recodage Données'!CC56</f>
        <v>0</v>
      </c>
      <c r="CD55">
        <f>'Recodage Données'!CD56</f>
        <v>0</v>
      </c>
      <c r="CE55">
        <f>'Recodage Données'!CE56</f>
        <v>0</v>
      </c>
      <c r="CF55">
        <f>'Recodage Données'!CF56</f>
        <v>0</v>
      </c>
    </row>
    <row r="56" spans="2:84" ht="15.75" customHeight="1" x14ac:dyDescent="0.25">
      <c r="B56" t="str">
        <f>'Recodage Données'!B57</f>
        <v>quelles recommandations en ressortent-elles</v>
      </c>
      <c r="C56">
        <f>'Recodage Données'!C57</f>
        <v>0</v>
      </c>
      <c r="D56">
        <f>'Recodage Données'!D57</f>
        <v>0</v>
      </c>
      <c r="E56">
        <f>'Recodage Données'!E57</f>
        <v>0</v>
      </c>
      <c r="F56">
        <f>'Recodage Données'!F57</f>
        <v>0</v>
      </c>
      <c r="G56">
        <f>'Recodage Données'!G57</f>
        <v>0</v>
      </c>
      <c r="H56">
        <f>'Recodage Données'!H57</f>
        <v>0</v>
      </c>
      <c r="I56">
        <f>'Recodage Données'!I57</f>
        <v>0</v>
      </c>
      <c r="J56">
        <f>'Recodage Données'!J57</f>
        <v>0</v>
      </c>
      <c r="K56">
        <f>'Recodage Données'!K57</f>
        <v>0</v>
      </c>
      <c r="L56">
        <f>'Recodage Données'!L57</f>
        <v>0</v>
      </c>
      <c r="M56">
        <f>'Recodage Données'!M57</f>
        <v>0</v>
      </c>
      <c r="N56">
        <f>'Recodage Données'!N57</f>
        <v>0</v>
      </c>
      <c r="O56" s="5">
        <f>'Recodage Données'!O57</f>
        <v>0</v>
      </c>
      <c r="P56">
        <f>'Recodage Données'!P57</f>
        <v>0</v>
      </c>
      <c r="Q56" s="5">
        <f>'Recodage Données'!Q57</f>
        <v>0</v>
      </c>
      <c r="R56">
        <f>'Recodage Données'!R57</f>
        <v>0</v>
      </c>
      <c r="S56">
        <f>'Recodage Données'!S57</f>
        <v>0</v>
      </c>
      <c r="T56">
        <f>'Recodage Données'!T57</f>
        <v>0</v>
      </c>
      <c r="U56">
        <f>'Recodage Données'!U57</f>
        <v>0</v>
      </c>
      <c r="V56">
        <f>'Recodage Données'!V57</f>
        <v>0</v>
      </c>
      <c r="W56">
        <f>'Recodage Données'!W57</f>
        <v>0</v>
      </c>
      <c r="X56">
        <f>'Recodage Données'!X57</f>
        <v>0</v>
      </c>
      <c r="Y56">
        <f>'Recodage Données'!Y57</f>
        <v>0</v>
      </c>
      <c r="Z56">
        <f>'Recodage Données'!Z57</f>
        <v>0</v>
      </c>
      <c r="AA56">
        <f>'Recodage Données'!AA57</f>
        <v>0</v>
      </c>
      <c r="AB56">
        <f>'Recodage Données'!AB57</f>
        <v>0</v>
      </c>
      <c r="AC56">
        <f>'Recodage Données'!AC57</f>
        <v>0</v>
      </c>
      <c r="AD56">
        <f>'Recodage Données'!AD57</f>
        <v>0</v>
      </c>
      <c r="AE56">
        <f>'Recodage Données'!AE57</f>
        <v>0</v>
      </c>
      <c r="AF56">
        <f>'Recodage Données'!AF57</f>
        <v>0</v>
      </c>
      <c r="AG56">
        <f>'Recodage Données'!AG57</f>
        <v>0</v>
      </c>
      <c r="AH56">
        <f>'Recodage Données'!AH57</f>
        <v>0</v>
      </c>
      <c r="AI56">
        <f>'Recodage Données'!AI57</f>
        <v>0</v>
      </c>
      <c r="AJ56">
        <f>'Recodage Données'!AJ57</f>
        <v>0</v>
      </c>
      <c r="AK56">
        <f>'Recodage Données'!AK57</f>
        <v>0</v>
      </c>
      <c r="AL56">
        <f>'Recodage Données'!AL57</f>
        <v>0</v>
      </c>
      <c r="AM56">
        <f>'Recodage Données'!AM57</f>
        <v>0</v>
      </c>
      <c r="AN56">
        <f>'Recodage Données'!AN57</f>
        <v>0</v>
      </c>
      <c r="AO56">
        <f>'Recodage Données'!AO57</f>
        <v>0</v>
      </c>
      <c r="AP56">
        <f>'Recodage Données'!AP57</f>
        <v>0</v>
      </c>
      <c r="AQ56">
        <f>'Recodage Données'!AQ57</f>
        <v>0</v>
      </c>
      <c r="AR56">
        <f>'Recodage Données'!AR57</f>
        <v>0</v>
      </c>
      <c r="AS56">
        <f>'Recodage Données'!AS57</f>
        <v>0</v>
      </c>
      <c r="AT56">
        <f>'Recodage Données'!AT57</f>
        <v>0</v>
      </c>
      <c r="AU56">
        <f>'Recodage Données'!AU57</f>
        <v>0</v>
      </c>
      <c r="AV56">
        <f>'Recodage Données'!AV57</f>
        <v>0</v>
      </c>
      <c r="AW56">
        <f>'Recodage Données'!AW57</f>
        <v>0</v>
      </c>
      <c r="AX56">
        <f>'Recodage Données'!AX57</f>
        <v>0</v>
      </c>
      <c r="AY56">
        <f>'Recodage Données'!AY57</f>
        <v>0</v>
      </c>
      <c r="AZ56">
        <f>'Recodage Données'!AZ57</f>
        <v>0</v>
      </c>
      <c r="BA56">
        <f>'Recodage Données'!BA57</f>
        <v>0</v>
      </c>
      <c r="BB56">
        <f>'Recodage Données'!BB57</f>
        <v>0</v>
      </c>
      <c r="BC56">
        <f>'Recodage Données'!BC57</f>
        <v>0</v>
      </c>
      <c r="BD56">
        <f>'Recodage Données'!BD57</f>
        <v>0</v>
      </c>
      <c r="BE56">
        <f>'Recodage Données'!BE57</f>
        <v>0</v>
      </c>
      <c r="BF56">
        <f>'Recodage Données'!BF57</f>
        <v>0</v>
      </c>
      <c r="BG56">
        <f>'Recodage Données'!BG57</f>
        <v>0</v>
      </c>
      <c r="BH56">
        <f>'Recodage Données'!BH57</f>
        <v>0</v>
      </c>
      <c r="BI56">
        <f>'Recodage Données'!BI57</f>
        <v>0</v>
      </c>
      <c r="BJ56">
        <f>'Recodage Données'!BJ57</f>
        <v>0</v>
      </c>
      <c r="BK56">
        <f>'Recodage Données'!BK57</f>
        <v>0</v>
      </c>
      <c r="BL56">
        <f>'Recodage Données'!BL57</f>
        <v>0</v>
      </c>
      <c r="BM56">
        <f>'Recodage Données'!BM57</f>
        <v>0</v>
      </c>
      <c r="BO56">
        <f>'Recodage Données'!BO57</f>
        <v>0</v>
      </c>
      <c r="BP56">
        <f>'Recodage Données'!BP57</f>
        <v>0</v>
      </c>
      <c r="BQ56">
        <f>'Recodage Données'!BQ57</f>
        <v>0</v>
      </c>
      <c r="BR56">
        <f>'Recodage Données'!BR57</f>
        <v>0</v>
      </c>
      <c r="BS56">
        <f>'Recodage Données'!BS57</f>
        <v>0</v>
      </c>
      <c r="BT56">
        <f>'Recodage Données'!BT57</f>
        <v>0</v>
      </c>
      <c r="BU56">
        <f>'Recodage Données'!BU57</f>
        <v>0</v>
      </c>
      <c r="BV56">
        <f>'Recodage Données'!BV57</f>
        <v>0</v>
      </c>
      <c r="BW56">
        <f>'Recodage Données'!BW57</f>
        <v>0</v>
      </c>
      <c r="BX56">
        <f>'Recodage Données'!BX57</f>
        <v>0</v>
      </c>
      <c r="BY56">
        <f>'Recodage Données'!BY57</f>
        <v>0</v>
      </c>
      <c r="BZ56">
        <f>'Recodage Données'!BZ57</f>
        <v>0</v>
      </c>
      <c r="CA56">
        <f>'Recodage Données'!CA57</f>
        <v>0</v>
      </c>
      <c r="CB56">
        <f>'Recodage Données'!CB57</f>
        <v>0</v>
      </c>
      <c r="CC56">
        <f>'Recodage Données'!CC57</f>
        <v>0</v>
      </c>
      <c r="CD56">
        <f>'Recodage Données'!CD57</f>
        <v>0</v>
      </c>
      <c r="CE56">
        <f>'Recodage Données'!CE57</f>
        <v>0</v>
      </c>
      <c r="CF56">
        <f>'Recodage Données'!CF57</f>
        <v>0</v>
      </c>
    </row>
    <row r="57" spans="2:84" ht="15.75" customHeight="1" x14ac:dyDescent="0.25">
      <c r="B57">
        <f>'Recodage Données'!B58</f>
        <v>0</v>
      </c>
      <c r="C57">
        <f>'Recodage Données'!C58</f>
        <v>0</v>
      </c>
      <c r="D57">
        <f>'Recodage Données'!D58</f>
        <v>0</v>
      </c>
      <c r="E57">
        <f>'Recodage Données'!E58</f>
        <v>0</v>
      </c>
      <c r="F57">
        <f>'Recodage Données'!F58</f>
        <v>0</v>
      </c>
      <c r="G57">
        <f>'Recodage Données'!G58</f>
        <v>0</v>
      </c>
      <c r="H57">
        <f>'Recodage Données'!H58</f>
        <v>0</v>
      </c>
      <c r="I57">
        <f>'Recodage Données'!I58</f>
        <v>0</v>
      </c>
      <c r="J57">
        <f>'Recodage Données'!J58</f>
        <v>0</v>
      </c>
      <c r="K57">
        <f>'Recodage Données'!K58</f>
        <v>0</v>
      </c>
      <c r="L57">
        <f>'Recodage Données'!L58</f>
        <v>0</v>
      </c>
      <c r="M57">
        <f>'Recodage Données'!M58</f>
        <v>0</v>
      </c>
      <c r="N57">
        <f>'Recodage Données'!N58</f>
        <v>0</v>
      </c>
      <c r="O57" s="5">
        <f>'Recodage Données'!O58</f>
        <v>0</v>
      </c>
      <c r="P57">
        <f>'Recodage Données'!P58</f>
        <v>0</v>
      </c>
      <c r="Q57" s="5">
        <f>'Recodage Données'!Q58</f>
        <v>0</v>
      </c>
      <c r="R57">
        <f>'Recodage Données'!R58</f>
        <v>0</v>
      </c>
      <c r="S57">
        <f>'Recodage Données'!S58</f>
        <v>0</v>
      </c>
      <c r="T57">
        <f>'Recodage Données'!T58</f>
        <v>0</v>
      </c>
      <c r="U57">
        <f>'Recodage Données'!U58</f>
        <v>0</v>
      </c>
      <c r="V57">
        <f>'Recodage Données'!V58</f>
        <v>0</v>
      </c>
      <c r="W57">
        <f>'Recodage Données'!W58</f>
        <v>0</v>
      </c>
      <c r="X57">
        <f>'Recodage Données'!X58</f>
        <v>0</v>
      </c>
      <c r="Y57">
        <f>'Recodage Données'!Y58</f>
        <v>0</v>
      </c>
      <c r="Z57">
        <f>'Recodage Données'!Z58</f>
        <v>0</v>
      </c>
      <c r="AA57">
        <f>'Recodage Données'!AA58</f>
        <v>0</v>
      </c>
      <c r="AB57">
        <f>'Recodage Données'!AB58</f>
        <v>0</v>
      </c>
      <c r="AC57">
        <f>'Recodage Données'!AC58</f>
        <v>0</v>
      </c>
      <c r="AD57">
        <f>'Recodage Données'!AD58</f>
        <v>0</v>
      </c>
      <c r="AE57">
        <f>'Recodage Données'!AE58</f>
        <v>0</v>
      </c>
      <c r="AF57">
        <f>'Recodage Données'!AF58</f>
        <v>0</v>
      </c>
      <c r="AG57">
        <f>'Recodage Données'!AG58</f>
        <v>0</v>
      </c>
      <c r="AH57">
        <f>'Recodage Données'!AH58</f>
        <v>0</v>
      </c>
      <c r="AI57">
        <f>'Recodage Données'!AI58</f>
        <v>0</v>
      </c>
      <c r="AJ57">
        <f>'Recodage Données'!AJ58</f>
        <v>0</v>
      </c>
      <c r="AK57">
        <f>'Recodage Données'!AK58</f>
        <v>0</v>
      </c>
      <c r="AL57">
        <f>'Recodage Données'!AL58</f>
        <v>0</v>
      </c>
      <c r="AM57">
        <f>'Recodage Données'!AM58</f>
        <v>0</v>
      </c>
      <c r="AN57">
        <f>'Recodage Données'!AN58</f>
        <v>0</v>
      </c>
      <c r="AO57">
        <f>'Recodage Données'!AO58</f>
        <v>0</v>
      </c>
      <c r="AP57">
        <f>'Recodage Données'!AP58</f>
        <v>0</v>
      </c>
      <c r="AQ57">
        <f>'Recodage Données'!AQ58</f>
        <v>0</v>
      </c>
      <c r="AR57">
        <f>'Recodage Données'!AR58</f>
        <v>0</v>
      </c>
      <c r="AS57">
        <f>'Recodage Données'!AS58</f>
        <v>0</v>
      </c>
      <c r="AT57">
        <f>'Recodage Données'!AT58</f>
        <v>0</v>
      </c>
      <c r="AU57">
        <f>'Recodage Données'!AU58</f>
        <v>0</v>
      </c>
      <c r="AV57">
        <f>'Recodage Données'!AV58</f>
        <v>0</v>
      </c>
      <c r="AW57">
        <f>'Recodage Données'!AW58</f>
        <v>0</v>
      </c>
      <c r="AX57">
        <f>'Recodage Données'!AX58</f>
        <v>0</v>
      </c>
      <c r="AY57">
        <f>'Recodage Données'!AY58</f>
        <v>0</v>
      </c>
      <c r="AZ57">
        <f>'Recodage Données'!AZ58</f>
        <v>0</v>
      </c>
      <c r="BA57">
        <f>'Recodage Données'!BA58</f>
        <v>0</v>
      </c>
      <c r="BB57">
        <f>'Recodage Données'!BB58</f>
        <v>0</v>
      </c>
      <c r="BC57">
        <f>'Recodage Données'!BC58</f>
        <v>0</v>
      </c>
      <c r="BD57">
        <f>'Recodage Données'!BD58</f>
        <v>0</v>
      </c>
      <c r="BE57">
        <f>'Recodage Données'!BE58</f>
        <v>0</v>
      </c>
      <c r="BF57">
        <f>'Recodage Données'!BF58</f>
        <v>0</v>
      </c>
      <c r="BG57">
        <f>'Recodage Données'!BG58</f>
        <v>0</v>
      </c>
      <c r="BH57">
        <f>'Recodage Données'!BH58</f>
        <v>0</v>
      </c>
      <c r="BI57">
        <f>'Recodage Données'!BI58</f>
        <v>0</v>
      </c>
      <c r="BJ57">
        <f>'Recodage Données'!BJ58</f>
        <v>0</v>
      </c>
      <c r="BK57">
        <f>'Recodage Données'!BK58</f>
        <v>0</v>
      </c>
      <c r="BL57">
        <f>'Recodage Données'!BL58</f>
        <v>0</v>
      </c>
      <c r="BM57">
        <f>'Recodage Données'!BM58</f>
        <v>0</v>
      </c>
      <c r="BO57">
        <f>'Recodage Données'!BO58</f>
        <v>0</v>
      </c>
      <c r="BP57">
        <f>'Recodage Données'!BP58</f>
        <v>0</v>
      </c>
      <c r="BQ57">
        <f>'Recodage Données'!BQ58</f>
        <v>0</v>
      </c>
      <c r="BR57">
        <f>'Recodage Données'!BR58</f>
        <v>0</v>
      </c>
      <c r="BS57">
        <f>'Recodage Données'!BS58</f>
        <v>0</v>
      </c>
      <c r="BT57">
        <f>'Recodage Données'!BT58</f>
        <v>0</v>
      </c>
      <c r="BU57">
        <f>'Recodage Données'!BU58</f>
        <v>0</v>
      </c>
      <c r="BV57">
        <f>'Recodage Données'!BV58</f>
        <v>0</v>
      </c>
      <c r="BW57">
        <f>'Recodage Données'!BW58</f>
        <v>0</v>
      </c>
      <c r="BX57">
        <f>'Recodage Données'!BX58</f>
        <v>0</v>
      </c>
      <c r="BY57">
        <f>'Recodage Données'!BY58</f>
        <v>0</v>
      </c>
      <c r="BZ57">
        <f>'Recodage Données'!BZ58</f>
        <v>0</v>
      </c>
      <c r="CA57">
        <f>'Recodage Données'!CA58</f>
        <v>0</v>
      </c>
      <c r="CB57">
        <f>'Recodage Données'!CB58</f>
        <v>0</v>
      </c>
      <c r="CC57">
        <f>'Recodage Données'!CC58</f>
        <v>0</v>
      </c>
      <c r="CD57">
        <f>'Recodage Données'!CD58</f>
        <v>0</v>
      </c>
      <c r="CE57">
        <f>'Recodage Données'!CE58</f>
        <v>0</v>
      </c>
      <c r="CF57">
        <f>'Recodage Données'!CF58</f>
        <v>0</v>
      </c>
    </row>
    <row r="58" spans="2:84" ht="15.75" customHeight="1" x14ac:dyDescent="0.25">
      <c r="B58">
        <f>'Recodage Données'!B59</f>
        <v>0</v>
      </c>
      <c r="C58">
        <f>'Recodage Données'!C59</f>
        <v>0</v>
      </c>
      <c r="D58">
        <f>'Recodage Données'!D59</f>
        <v>0</v>
      </c>
      <c r="E58">
        <f>'Recodage Données'!E59</f>
        <v>0</v>
      </c>
      <c r="F58">
        <f>'Recodage Données'!F59</f>
        <v>0</v>
      </c>
      <c r="G58">
        <f>'Recodage Données'!G59</f>
        <v>0</v>
      </c>
      <c r="H58">
        <f>'Recodage Données'!H59</f>
        <v>0</v>
      </c>
      <c r="I58">
        <f>'Recodage Données'!I59</f>
        <v>0</v>
      </c>
      <c r="J58">
        <f>'Recodage Données'!J59</f>
        <v>0</v>
      </c>
      <c r="K58">
        <f>'Recodage Données'!K59</f>
        <v>0</v>
      </c>
      <c r="L58">
        <f>'Recodage Données'!L59</f>
        <v>0</v>
      </c>
      <c r="M58">
        <f>'Recodage Données'!M59</f>
        <v>0</v>
      </c>
      <c r="N58">
        <f>'Recodage Données'!N59</f>
        <v>0</v>
      </c>
      <c r="O58" s="5">
        <f>'Recodage Données'!O59</f>
        <v>0</v>
      </c>
      <c r="P58">
        <f>'Recodage Données'!P59</f>
        <v>0</v>
      </c>
      <c r="Q58" s="5">
        <f>'Recodage Données'!Q59</f>
        <v>0</v>
      </c>
      <c r="R58">
        <f>'Recodage Données'!R59</f>
        <v>0</v>
      </c>
      <c r="S58">
        <f>'Recodage Données'!S59</f>
        <v>0</v>
      </c>
      <c r="T58">
        <f>'Recodage Données'!T59</f>
        <v>0</v>
      </c>
      <c r="U58">
        <f>'Recodage Données'!U59</f>
        <v>0</v>
      </c>
      <c r="V58">
        <f>'Recodage Données'!V59</f>
        <v>0</v>
      </c>
      <c r="W58">
        <f>'Recodage Données'!W59</f>
        <v>0</v>
      </c>
      <c r="X58">
        <f>'Recodage Données'!X59</f>
        <v>0</v>
      </c>
      <c r="Y58">
        <f>'Recodage Données'!Y59</f>
        <v>0</v>
      </c>
      <c r="Z58">
        <f>'Recodage Données'!Z59</f>
        <v>0</v>
      </c>
      <c r="AA58">
        <f>'Recodage Données'!AA59</f>
        <v>0</v>
      </c>
      <c r="AB58">
        <f>'Recodage Données'!AB59</f>
        <v>0</v>
      </c>
      <c r="AC58">
        <f>'Recodage Données'!AC59</f>
        <v>0</v>
      </c>
      <c r="AD58">
        <f>'Recodage Données'!AD59</f>
        <v>0</v>
      </c>
      <c r="AE58">
        <f>'Recodage Données'!AE59</f>
        <v>0</v>
      </c>
      <c r="AF58">
        <f>'Recodage Données'!AF59</f>
        <v>0</v>
      </c>
      <c r="AG58">
        <f>'Recodage Données'!AG59</f>
        <v>0</v>
      </c>
      <c r="AH58">
        <f>'Recodage Données'!AH59</f>
        <v>0</v>
      </c>
      <c r="AI58">
        <f>'Recodage Données'!AI59</f>
        <v>0</v>
      </c>
      <c r="AJ58">
        <f>'Recodage Données'!AJ59</f>
        <v>0</v>
      </c>
      <c r="AK58">
        <f>'Recodage Données'!AK59</f>
        <v>0</v>
      </c>
      <c r="AL58">
        <f>'Recodage Données'!AL59</f>
        <v>0</v>
      </c>
      <c r="AM58">
        <f>'Recodage Données'!AM59</f>
        <v>0</v>
      </c>
      <c r="AN58">
        <f>'Recodage Données'!AN59</f>
        <v>0</v>
      </c>
      <c r="AO58">
        <f>'Recodage Données'!AO59</f>
        <v>0</v>
      </c>
      <c r="AP58">
        <f>'Recodage Données'!AP59</f>
        <v>0</v>
      </c>
      <c r="AQ58">
        <f>'Recodage Données'!AQ59</f>
        <v>0</v>
      </c>
      <c r="AR58">
        <f>'Recodage Données'!AR59</f>
        <v>0</v>
      </c>
      <c r="AS58">
        <f>'Recodage Données'!AS59</f>
        <v>0</v>
      </c>
      <c r="AT58">
        <f>'Recodage Données'!AT59</f>
        <v>0</v>
      </c>
      <c r="AU58">
        <f>'Recodage Données'!AU59</f>
        <v>0</v>
      </c>
      <c r="AV58">
        <f>'Recodage Données'!AV59</f>
        <v>0</v>
      </c>
      <c r="AW58">
        <f>'Recodage Données'!AW59</f>
        <v>0</v>
      </c>
      <c r="AX58">
        <f>'Recodage Données'!AX59</f>
        <v>0</v>
      </c>
      <c r="AY58">
        <f>'Recodage Données'!AY59</f>
        <v>0</v>
      </c>
      <c r="AZ58">
        <f>'Recodage Données'!AZ59</f>
        <v>0</v>
      </c>
      <c r="BA58">
        <f>'Recodage Données'!BA59</f>
        <v>0</v>
      </c>
      <c r="BB58">
        <f>'Recodage Données'!BB59</f>
        <v>0</v>
      </c>
      <c r="BC58">
        <f>'Recodage Données'!BC59</f>
        <v>0</v>
      </c>
      <c r="BD58">
        <f>'Recodage Données'!BD59</f>
        <v>0</v>
      </c>
      <c r="BE58">
        <f>'Recodage Données'!BE59</f>
        <v>0</v>
      </c>
      <c r="BF58">
        <f>'Recodage Données'!BF59</f>
        <v>0</v>
      </c>
      <c r="BG58">
        <f>'Recodage Données'!BG59</f>
        <v>0</v>
      </c>
      <c r="BH58">
        <f>'Recodage Données'!BH59</f>
        <v>0</v>
      </c>
      <c r="BI58">
        <f>'Recodage Données'!BI59</f>
        <v>0</v>
      </c>
      <c r="BJ58">
        <f>'Recodage Données'!BJ59</f>
        <v>0</v>
      </c>
      <c r="BK58">
        <f>'Recodage Données'!BK59</f>
        <v>0</v>
      </c>
      <c r="BL58">
        <f>'Recodage Données'!BL59</f>
        <v>0</v>
      </c>
      <c r="BM58">
        <f>'Recodage Données'!BM59</f>
        <v>0</v>
      </c>
      <c r="BO58">
        <f>'Recodage Données'!BO59</f>
        <v>0</v>
      </c>
      <c r="BP58">
        <f>'Recodage Données'!BP59</f>
        <v>0</v>
      </c>
      <c r="BQ58">
        <f>'Recodage Données'!BQ59</f>
        <v>0</v>
      </c>
      <c r="BR58">
        <f>'Recodage Données'!BR59</f>
        <v>0</v>
      </c>
      <c r="BS58">
        <f>'Recodage Données'!BS59</f>
        <v>0</v>
      </c>
      <c r="BT58">
        <f>'Recodage Données'!BT59</f>
        <v>0</v>
      </c>
      <c r="BU58">
        <f>'Recodage Données'!BU59</f>
        <v>0</v>
      </c>
      <c r="BV58">
        <f>'Recodage Données'!BV59</f>
        <v>0</v>
      </c>
      <c r="BW58">
        <f>'Recodage Données'!BW59</f>
        <v>0</v>
      </c>
      <c r="BX58">
        <f>'Recodage Données'!BX59</f>
        <v>0</v>
      </c>
      <c r="BY58">
        <f>'Recodage Données'!BY59</f>
        <v>0</v>
      </c>
      <c r="BZ58">
        <f>'Recodage Données'!BZ59</f>
        <v>0</v>
      </c>
      <c r="CA58">
        <f>'Recodage Données'!CA59</f>
        <v>0</v>
      </c>
      <c r="CB58">
        <f>'Recodage Données'!CB59</f>
        <v>0</v>
      </c>
      <c r="CC58">
        <f>'Recodage Données'!CC59</f>
        <v>0</v>
      </c>
      <c r="CD58">
        <f>'Recodage Données'!CD59</f>
        <v>0</v>
      </c>
      <c r="CE58">
        <f>'Recodage Données'!CE59</f>
        <v>0</v>
      </c>
      <c r="CF58">
        <f>'Recodage Données'!CF59</f>
        <v>0</v>
      </c>
    </row>
    <row r="59" spans="2:84" ht="15.75" customHeight="1" x14ac:dyDescent="0.25">
      <c r="B59">
        <f>'Recodage Données'!B60</f>
        <v>0</v>
      </c>
      <c r="C59">
        <f>'Recodage Données'!C60</f>
        <v>0</v>
      </c>
      <c r="D59">
        <f>'Recodage Données'!D60</f>
        <v>0</v>
      </c>
      <c r="E59">
        <f>'Recodage Données'!E60</f>
        <v>0</v>
      </c>
      <c r="F59">
        <f>'Recodage Données'!F60</f>
        <v>0</v>
      </c>
      <c r="G59">
        <f>'Recodage Données'!G60</f>
        <v>0</v>
      </c>
      <c r="H59">
        <f>'Recodage Données'!H60</f>
        <v>0</v>
      </c>
      <c r="I59">
        <f>'Recodage Données'!I60</f>
        <v>0</v>
      </c>
      <c r="J59">
        <f>'Recodage Données'!J60</f>
        <v>0</v>
      </c>
      <c r="K59">
        <f>'Recodage Données'!K60</f>
        <v>0</v>
      </c>
      <c r="L59">
        <f>'Recodage Données'!L60</f>
        <v>0</v>
      </c>
      <c r="M59">
        <f>'Recodage Données'!M60</f>
        <v>0</v>
      </c>
      <c r="N59">
        <f>'Recodage Données'!N60</f>
        <v>0</v>
      </c>
      <c r="O59" s="5">
        <f>'Recodage Données'!O60</f>
        <v>0</v>
      </c>
      <c r="P59">
        <f>'Recodage Données'!P60</f>
        <v>0</v>
      </c>
      <c r="Q59" s="5">
        <f>'Recodage Données'!Q60</f>
        <v>0</v>
      </c>
      <c r="R59">
        <f>'Recodage Données'!R60</f>
        <v>0</v>
      </c>
      <c r="S59">
        <f>'Recodage Données'!S60</f>
        <v>0</v>
      </c>
      <c r="T59">
        <f>'Recodage Données'!T60</f>
        <v>0</v>
      </c>
      <c r="U59">
        <f>'Recodage Données'!U60</f>
        <v>0</v>
      </c>
      <c r="V59">
        <f>'Recodage Données'!V60</f>
        <v>0</v>
      </c>
      <c r="W59">
        <f>'Recodage Données'!W60</f>
        <v>0</v>
      </c>
      <c r="X59">
        <f>'Recodage Données'!X60</f>
        <v>0</v>
      </c>
      <c r="Y59">
        <f>'Recodage Données'!Y60</f>
        <v>0</v>
      </c>
      <c r="Z59">
        <f>'Recodage Données'!Z60</f>
        <v>0</v>
      </c>
      <c r="AA59">
        <f>'Recodage Données'!AA60</f>
        <v>0</v>
      </c>
      <c r="AB59">
        <f>'Recodage Données'!AB60</f>
        <v>0</v>
      </c>
      <c r="AC59">
        <f>'Recodage Données'!AC60</f>
        <v>0</v>
      </c>
      <c r="AD59">
        <f>'Recodage Données'!AD60</f>
        <v>0</v>
      </c>
      <c r="AE59">
        <f>'Recodage Données'!AE60</f>
        <v>0</v>
      </c>
      <c r="AF59">
        <f>'Recodage Données'!AF60</f>
        <v>0</v>
      </c>
      <c r="AG59">
        <f>'Recodage Données'!AG60</f>
        <v>0</v>
      </c>
      <c r="AH59">
        <f>'Recodage Données'!AH60</f>
        <v>0</v>
      </c>
      <c r="AI59">
        <f>'Recodage Données'!AI60</f>
        <v>0</v>
      </c>
      <c r="AJ59">
        <f>'Recodage Données'!AJ60</f>
        <v>0</v>
      </c>
      <c r="AK59">
        <f>'Recodage Données'!AK60</f>
        <v>0</v>
      </c>
      <c r="AL59">
        <f>'Recodage Données'!AL60</f>
        <v>0</v>
      </c>
      <c r="AM59">
        <f>'Recodage Données'!AM60</f>
        <v>0</v>
      </c>
      <c r="AN59">
        <f>'Recodage Données'!AN60</f>
        <v>0</v>
      </c>
      <c r="AO59">
        <f>'Recodage Données'!AO60</f>
        <v>0</v>
      </c>
      <c r="AP59">
        <f>'Recodage Données'!AP60</f>
        <v>0</v>
      </c>
      <c r="AQ59">
        <f>'Recodage Données'!AQ60</f>
        <v>0</v>
      </c>
      <c r="AR59">
        <f>'Recodage Données'!AR60</f>
        <v>0</v>
      </c>
      <c r="AS59">
        <f>'Recodage Données'!AS60</f>
        <v>0</v>
      </c>
      <c r="AT59">
        <f>'Recodage Données'!AT60</f>
        <v>0</v>
      </c>
      <c r="AU59">
        <f>'Recodage Données'!AU60</f>
        <v>0</v>
      </c>
      <c r="AV59">
        <f>'Recodage Données'!AV60</f>
        <v>0</v>
      </c>
      <c r="AW59">
        <f>'Recodage Données'!AW60</f>
        <v>0</v>
      </c>
      <c r="AX59">
        <f>'Recodage Données'!AX60</f>
        <v>0</v>
      </c>
      <c r="AY59">
        <f>'Recodage Données'!AY60</f>
        <v>0</v>
      </c>
      <c r="AZ59">
        <f>'Recodage Données'!AZ60</f>
        <v>0</v>
      </c>
      <c r="BA59">
        <f>'Recodage Données'!BA60</f>
        <v>0</v>
      </c>
      <c r="BB59">
        <f>'Recodage Données'!BB60</f>
        <v>0</v>
      </c>
      <c r="BC59">
        <f>'Recodage Données'!BC60</f>
        <v>0</v>
      </c>
      <c r="BD59">
        <f>'Recodage Données'!BD60</f>
        <v>0</v>
      </c>
      <c r="BE59">
        <f>'Recodage Données'!BE60</f>
        <v>0</v>
      </c>
      <c r="BF59">
        <f>'Recodage Données'!BF60</f>
        <v>0</v>
      </c>
      <c r="BG59">
        <f>'Recodage Données'!BG60</f>
        <v>0</v>
      </c>
      <c r="BH59">
        <f>'Recodage Données'!BH60</f>
        <v>0</v>
      </c>
      <c r="BI59">
        <f>'Recodage Données'!BI60</f>
        <v>0</v>
      </c>
      <c r="BJ59">
        <f>'Recodage Données'!BJ60</f>
        <v>0</v>
      </c>
      <c r="BK59">
        <f>'Recodage Données'!BK60</f>
        <v>0</v>
      </c>
      <c r="BL59">
        <f>'Recodage Données'!BL60</f>
        <v>0</v>
      </c>
      <c r="BM59">
        <f>'Recodage Données'!BM60</f>
        <v>0</v>
      </c>
      <c r="BO59">
        <f>'Recodage Données'!BO60</f>
        <v>0</v>
      </c>
      <c r="BP59">
        <f>'Recodage Données'!BP60</f>
        <v>0</v>
      </c>
      <c r="BQ59">
        <f>'Recodage Données'!BQ60</f>
        <v>0</v>
      </c>
      <c r="BR59">
        <f>'Recodage Données'!BR60</f>
        <v>0</v>
      </c>
      <c r="BS59">
        <f>'Recodage Données'!BS60</f>
        <v>0</v>
      </c>
      <c r="BT59">
        <f>'Recodage Données'!BT60</f>
        <v>0</v>
      </c>
      <c r="BU59">
        <f>'Recodage Données'!BU60</f>
        <v>0</v>
      </c>
      <c r="BV59">
        <f>'Recodage Données'!BV60</f>
        <v>0</v>
      </c>
      <c r="BW59">
        <f>'Recodage Données'!BW60</f>
        <v>0</v>
      </c>
      <c r="BX59">
        <f>'Recodage Données'!BX60</f>
        <v>0</v>
      </c>
      <c r="BY59">
        <f>'Recodage Données'!BY60</f>
        <v>0</v>
      </c>
      <c r="BZ59">
        <f>'Recodage Données'!BZ60</f>
        <v>0</v>
      </c>
      <c r="CA59">
        <f>'Recodage Données'!CA60</f>
        <v>0</v>
      </c>
      <c r="CB59">
        <f>'Recodage Données'!CB60</f>
        <v>0</v>
      </c>
      <c r="CC59">
        <f>'Recodage Données'!CC60</f>
        <v>0</v>
      </c>
      <c r="CD59">
        <f>'Recodage Données'!CD60</f>
        <v>0</v>
      </c>
      <c r="CE59">
        <f>'Recodage Données'!CE60</f>
        <v>0</v>
      </c>
      <c r="CF59">
        <f>'Recodage Données'!CF60</f>
        <v>0</v>
      </c>
    </row>
    <row r="60" spans="2:84" ht="15.75" customHeight="1" x14ac:dyDescent="0.25">
      <c r="B60">
        <f>'Recodage Données'!B61</f>
        <v>0</v>
      </c>
      <c r="C60">
        <f>'Recodage Données'!C61</f>
        <v>0</v>
      </c>
      <c r="D60">
        <f>'Recodage Données'!D61</f>
        <v>0</v>
      </c>
      <c r="E60">
        <f>'Recodage Données'!E61</f>
        <v>0</v>
      </c>
      <c r="F60">
        <f>'Recodage Données'!F61</f>
        <v>0</v>
      </c>
      <c r="G60">
        <f>'Recodage Données'!G61</f>
        <v>0</v>
      </c>
      <c r="H60">
        <f>'Recodage Données'!H61</f>
        <v>0</v>
      </c>
      <c r="I60">
        <f>'Recodage Données'!I61</f>
        <v>0</v>
      </c>
      <c r="J60">
        <f>'Recodage Données'!J61</f>
        <v>0</v>
      </c>
      <c r="K60">
        <f>'Recodage Données'!K61</f>
        <v>0</v>
      </c>
      <c r="L60">
        <f>'Recodage Données'!L61</f>
        <v>0</v>
      </c>
      <c r="M60">
        <f>'Recodage Données'!M61</f>
        <v>0</v>
      </c>
      <c r="N60">
        <f>'Recodage Données'!N61</f>
        <v>0</v>
      </c>
      <c r="O60" s="5">
        <f>'Recodage Données'!O61</f>
        <v>0</v>
      </c>
      <c r="P60">
        <f>'Recodage Données'!P61</f>
        <v>0</v>
      </c>
      <c r="Q60" s="5">
        <f>'Recodage Données'!Q61</f>
        <v>0</v>
      </c>
      <c r="R60">
        <f>'Recodage Données'!R61</f>
        <v>0</v>
      </c>
      <c r="S60">
        <f>'Recodage Données'!S61</f>
        <v>0</v>
      </c>
      <c r="T60">
        <f>'Recodage Données'!T61</f>
        <v>0</v>
      </c>
      <c r="U60">
        <f>'Recodage Données'!U61</f>
        <v>0</v>
      </c>
      <c r="V60">
        <f>'Recodage Données'!V61</f>
        <v>0</v>
      </c>
      <c r="W60">
        <f>'Recodage Données'!W61</f>
        <v>0</v>
      </c>
      <c r="X60">
        <f>'Recodage Données'!X61</f>
        <v>0</v>
      </c>
      <c r="Y60">
        <f>'Recodage Données'!Y61</f>
        <v>0</v>
      </c>
      <c r="Z60">
        <f>'Recodage Données'!Z61</f>
        <v>0</v>
      </c>
      <c r="AA60">
        <f>'Recodage Données'!AA61</f>
        <v>0</v>
      </c>
      <c r="AB60">
        <f>'Recodage Données'!AB61</f>
        <v>0</v>
      </c>
      <c r="AC60">
        <f>'Recodage Données'!AC61</f>
        <v>0</v>
      </c>
      <c r="AD60">
        <f>'Recodage Données'!AD61</f>
        <v>0</v>
      </c>
      <c r="AE60">
        <f>'Recodage Données'!AE61</f>
        <v>0</v>
      </c>
      <c r="AF60">
        <f>'Recodage Données'!AF61</f>
        <v>0</v>
      </c>
      <c r="AG60">
        <f>'Recodage Données'!AG61</f>
        <v>0</v>
      </c>
      <c r="AH60">
        <f>'Recodage Données'!AH61</f>
        <v>0</v>
      </c>
      <c r="AI60">
        <f>'Recodage Données'!AI61</f>
        <v>0</v>
      </c>
      <c r="AJ60">
        <f>'Recodage Données'!AJ61</f>
        <v>0</v>
      </c>
      <c r="AK60">
        <f>'Recodage Données'!AK61</f>
        <v>0</v>
      </c>
      <c r="AL60">
        <f>'Recodage Données'!AL61</f>
        <v>0</v>
      </c>
      <c r="AM60">
        <f>'Recodage Données'!AM61</f>
        <v>0</v>
      </c>
      <c r="AN60">
        <f>'Recodage Données'!AN61</f>
        <v>0</v>
      </c>
      <c r="AO60">
        <f>'Recodage Données'!AO61</f>
        <v>0</v>
      </c>
      <c r="AP60">
        <f>'Recodage Données'!AP61</f>
        <v>0</v>
      </c>
      <c r="AQ60">
        <f>'Recodage Données'!AQ61</f>
        <v>0</v>
      </c>
      <c r="AR60">
        <f>'Recodage Données'!AR61</f>
        <v>0</v>
      </c>
      <c r="AS60">
        <f>'Recodage Données'!AS61</f>
        <v>0</v>
      </c>
      <c r="AT60">
        <f>'Recodage Données'!AT61</f>
        <v>0</v>
      </c>
      <c r="AU60">
        <f>'Recodage Données'!AU61</f>
        <v>0</v>
      </c>
      <c r="AV60">
        <f>'Recodage Données'!AV61</f>
        <v>0</v>
      </c>
      <c r="AW60">
        <f>'Recodage Données'!AW61</f>
        <v>0</v>
      </c>
      <c r="AX60">
        <f>'Recodage Données'!AX61</f>
        <v>0</v>
      </c>
      <c r="AY60">
        <f>'Recodage Données'!AY61</f>
        <v>0</v>
      </c>
      <c r="AZ60">
        <f>'Recodage Données'!AZ61</f>
        <v>0</v>
      </c>
      <c r="BA60">
        <f>'Recodage Données'!BA61</f>
        <v>0</v>
      </c>
      <c r="BB60">
        <f>'Recodage Données'!BB61</f>
        <v>0</v>
      </c>
      <c r="BC60">
        <f>'Recodage Données'!BC61</f>
        <v>0</v>
      </c>
      <c r="BD60">
        <f>'Recodage Données'!BD61</f>
        <v>0</v>
      </c>
      <c r="BE60">
        <f>'Recodage Données'!BE61</f>
        <v>0</v>
      </c>
      <c r="BF60">
        <f>'Recodage Données'!BF61</f>
        <v>0</v>
      </c>
      <c r="BG60">
        <f>'Recodage Données'!BG61</f>
        <v>0</v>
      </c>
      <c r="BH60">
        <f>'Recodage Données'!BH61</f>
        <v>0</v>
      </c>
      <c r="BI60">
        <f>'Recodage Données'!BI61</f>
        <v>0</v>
      </c>
      <c r="BJ60">
        <f>'Recodage Données'!BJ61</f>
        <v>0</v>
      </c>
      <c r="BK60">
        <f>'Recodage Données'!BK61</f>
        <v>0</v>
      </c>
      <c r="BL60">
        <f>'Recodage Données'!BL61</f>
        <v>0</v>
      </c>
      <c r="BM60">
        <f>'Recodage Données'!BM61</f>
        <v>0</v>
      </c>
      <c r="BO60">
        <f>'Recodage Données'!BO61</f>
        <v>0</v>
      </c>
      <c r="BP60">
        <f>'Recodage Données'!BP61</f>
        <v>0</v>
      </c>
      <c r="BQ60">
        <f>'Recodage Données'!BQ61</f>
        <v>0</v>
      </c>
      <c r="BR60">
        <f>'Recodage Données'!BR61</f>
        <v>0</v>
      </c>
      <c r="BS60">
        <f>'Recodage Données'!BS61</f>
        <v>0</v>
      </c>
      <c r="BT60">
        <f>'Recodage Données'!BT61</f>
        <v>0</v>
      </c>
      <c r="BU60">
        <f>'Recodage Données'!BU61</f>
        <v>0</v>
      </c>
      <c r="BV60">
        <f>'Recodage Données'!BV61</f>
        <v>0</v>
      </c>
      <c r="BW60">
        <f>'Recodage Données'!BW61</f>
        <v>0</v>
      </c>
      <c r="BX60">
        <f>'Recodage Données'!BX61</f>
        <v>0</v>
      </c>
      <c r="BY60">
        <f>'Recodage Données'!BY61</f>
        <v>0</v>
      </c>
      <c r="BZ60">
        <f>'Recodage Données'!BZ61</f>
        <v>0</v>
      </c>
      <c r="CA60">
        <f>'Recodage Données'!CA61</f>
        <v>0</v>
      </c>
      <c r="CB60">
        <f>'Recodage Données'!CB61</f>
        <v>0</v>
      </c>
      <c r="CC60">
        <f>'Recodage Données'!CC61</f>
        <v>0</v>
      </c>
      <c r="CD60">
        <f>'Recodage Données'!CD61</f>
        <v>0</v>
      </c>
      <c r="CE60">
        <f>'Recodage Données'!CE61</f>
        <v>0</v>
      </c>
      <c r="CF60">
        <f>'Recodage Données'!CF61</f>
        <v>0</v>
      </c>
    </row>
    <row r="61" spans="2:84" ht="15.75" customHeight="1" x14ac:dyDescent="0.25">
      <c r="B61">
        <f>'Recodage Données'!B62</f>
        <v>0</v>
      </c>
      <c r="C61">
        <f>'Recodage Données'!C62</f>
        <v>0</v>
      </c>
      <c r="D61">
        <f>'Recodage Données'!D62</f>
        <v>0</v>
      </c>
      <c r="E61">
        <f>'Recodage Données'!E62</f>
        <v>0</v>
      </c>
      <c r="F61">
        <f>'Recodage Données'!F62</f>
        <v>0</v>
      </c>
      <c r="G61">
        <f>'Recodage Données'!G62</f>
        <v>0</v>
      </c>
      <c r="H61">
        <f>'Recodage Données'!H62</f>
        <v>0</v>
      </c>
      <c r="I61">
        <f>'Recodage Données'!I62</f>
        <v>0</v>
      </c>
      <c r="J61">
        <f>'Recodage Données'!J62</f>
        <v>0</v>
      </c>
      <c r="K61">
        <f>'Recodage Données'!K62</f>
        <v>0</v>
      </c>
      <c r="L61">
        <f>'Recodage Données'!L62</f>
        <v>0</v>
      </c>
      <c r="M61">
        <f>'Recodage Données'!M62</f>
        <v>0</v>
      </c>
      <c r="N61">
        <f>'Recodage Données'!N62</f>
        <v>0</v>
      </c>
      <c r="O61" s="5">
        <f>'Recodage Données'!O62</f>
        <v>0</v>
      </c>
      <c r="P61">
        <f>'Recodage Données'!P62</f>
        <v>0</v>
      </c>
      <c r="Q61" s="5">
        <f>'Recodage Données'!Q62</f>
        <v>0</v>
      </c>
      <c r="R61">
        <f>'Recodage Données'!R62</f>
        <v>0</v>
      </c>
      <c r="S61">
        <f>'Recodage Données'!S62</f>
        <v>0</v>
      </c>
      <c r="T61">
        <f>'Recodage Données'!T62</f>
        <v>0</v>
      </c>
      <c r="U61">
        <f>'Recodage Données'!U62</f>
        <v>0</v>
      </c>
      <c r="V61">
        <f>'Recodage Données'!V62</f>
        <v>0</v>
      </c>
      <c r="W61">
        <f>'Recodage Données'!W62</f>
        <v>0</v>
      </c>
      <c r="X61">
        <f>'Recodage Données'!X62</f>
        <v>0</v>
      </c>
      <c r="Y61">
        <f>'Recodage Données'!Y62</f>
        <v>0</v>
      </c>
      <c r="Z61">
        <f>'Recodage Données'!Z62</f>
        <v>0</v>
      </c>
      <c r="AA61">
        <f>'Recodage Données'!AA62</f>
        <v>0</v>
      </c>
      <c r="AB61">
        <f>'Recodage Données'!AB62</f>
        <v>0</v>
      </c>
      <c r="AC61">
        <f>'Recodage Données'!AC62</f>
        <v>0</v>
      </c>
      <c r="AD61">
        <f>'Recodage Données'!AD62</f>
        <v>0</v>
      </c>
      <c r="AE61">
        <f>'Recodage Données'!AE62</f>
        <v>0</v>
      </c>
      <c r="AF61">
        <f>'Recodage Données'!AF62</f>
        <v>0</v>
      </c>
      <c r="AG61">
        <f>'Recodage Données'!AG62</f>
        <v>0</v>
      </c>
      <c r="AH61">
        <f>'Recodage Données'!AH62</f>
        <v>0</v>
      </c>
      <c r="AI61">
        <f>'Recodage Données'!AI62</f>
        <v>0</v>
      </c>
      <c r="AJ61">
        <f>'Recodage Données'!AJ62</f>
        <v>0</v>
      </c>
      <c r="AK61">
        <f>'Recodage Données'!AK62</f>
        <v>0</v>
      </c>
      <c r="AL61">
        <f>'Recodage Données'!AL62</f>
        <v>0</v>
      </c>
      <c r="AM61">
        <f>'Recodage Données'!AM62</f>
        <v>0</v>
      </c>
      <c r="AN61">
        <f>'Recodage Données'!AN62</f>
        <v>0</v>
      </c>
      <c r="AO61">
        <f>'Recodage Données'!AO62</f>
        <v>0</v>
      </c>
      <c r="AP61">
        <f>'Recodage Données'!AP62</f>
        <v>0</v>
      </c>
      <c r="AQ61">
        <f>'Recodage Données'!AQ62</f>
        <v>0</v>
      </c>
      <c r="AR61">
        <f>'Recodage Données'!AR62</f>
        <v>0</v>
      </c>
      <c r="AS61">
        <f>'Recodage Données'!AS62</f>
        <v>0</v>
      </c>
      <c r="AT61">
        <f>'Recodage Données'!AT62</f>
        <v>0</v>
      </c>
      <c r="AU61">
        <f>'Recodage Données'!AU62</f>
        <v>0</v>
      </c>
      <c r="AV61">
        <f>'Recodage Données'!AV62</f>
        <v>0</v>
      </c>
      <c r="AW61">
        <f>'Recodage Données'!AW62</f>
        <v>0</v>
      </c>
      <c r="AX61">
        <f>'Recodage Données'!AX62</f>
        <v>0</v>
      </c>
      <c r="AY61">
        <f>'Recodage Données'!AY62</f>
        <v>0</v>
      </c>
      <c r="AZ61">
        <f>'Recodage Données'!AZ62</f>
        <v>0</v>
      </c>
      <c r="BA61">
        <f>'Recodage Données'!BA62</f>
        <v>0</v>
      </c>
      <c r="BB61">
        <f>'Recodage Données'!BB62</f>
        <v>0</v>
      </c>
      <c r="BC61">
        <f>'Recodage Données'!BC62</f>
        <v>0</v>
      </c>
      <c r="BD61">
        <f>'Recodage Données'!BD62</f>
        <v>0</v>
      </c>
      <c r="BE61">
        <f>'Recodage Données'!BE62</f>
        <v>0</v>
      </c>
      <c r="BF61">
        <f>'Recodage Données'!BF62</f>
        <v>0</v>
      </c>
      <c r="BG61">
        <f>'Recodage Données'!BG62</f>
        <v>0</v>
      </c>
      <c r="BH61">
        <f>'Recodage Données'!BH62</f>
        <v>0</v>
      </c>
      <c r="BI61">
        <f>'Recodage Données'!BI62</f>
        <v>0</v>
      </c>
      <c r="BJ61">
        <f>'Recodage Données'!BJ62</f>
        <v>0</v>
      </c>
      <c r="BK61">
        <f>'Recodage Données'!BK62</f>
        <v>0</v>
      </c>
      <c r="BL61">
        <f>'Recodage Données'!BL62</f>
        <v>0</v>
      </c>
      <c r="BM61">
        <f>'Recodage Données'!BM62</f>
        <v>0</v>
      </c>
      <c r="BO61">
        <f>'Recodage Données'!BO62</f>
        <v>0</v>
      </c>
      <c r="BP61">
        <f>'Recodage Données'!BP62</f>
        <v>0</v>
      </c>
      <c r="BQ61">
        <f>'Recodage Données'!BQ62</f>
        <v>0</v>
      </c>
      <c r="BR61">
        <f>'Recodage Données'!BR62</f>
        <v>0</v>
      </c>
      <c r="BS61">
        <f>'Recodage Données'!BS62</f>
        <v>0</v>
      </c>
      <c r="BT61">
        <f>'Recodage Données'!BT62</f>
        <v>0</v>
      </c>
      <c r="BU61">
        <f>'Recodage Données'!BU62</f>
        <v>0</v>
      </c>
      <c r="BV61">
        <f>'Recodage Données'!BV62</f>
        <v>0</v>
      </c>
      <c r="BW61">
        <f>'Recodage Données'!BW62</f>
        <v>0</v>
      </c>
      <c r="BX61">
        <f>'Recodage Données'!BX62</f>
        <v>0</v>
      </c>
      <c r="BY61">
        <f>'Recodage Données'!BY62</f>
        <v>0</v>
      </c>
      <c r="BZ61">
        <f>'Recodage Données'!BZ62</f>
        <v>0</v>
      </c>
      <c r="CA61">
        <f>'Recodage Données'!CA62</f>
        <v>0</v>
      </c>
      <c r="CB61">
        <f>'Recodage Données'!CB62</f>
        <v>0</v>
      </c>
      <c r="CC61">
        <f>'Recodage Données'!CC62</f>
        <v>0</v>
      </c>
      <c r="CD61">
        <f>'Recodage Données'!CD62</f>
        <v>0</v>
      </c>
      <c r="CE61">
        <f>'Recodage Données'!CE62</f>
        <v>0</v>
      </c>
      <c r="CF61">
        <f>'Recodage Données'!CF62</f>
        <v>0</v>
      </c>
    </row>
    <row r="62" spans="2:84" ht="15.75" customHeight="1" x14ac:dyDescent="0.25">
      <c r="B62">
        <f>'Recodage Données'!B63</f>
        <v>0</v>
      </c>
      <c r="C62">
        <f>'Recodage Données'!C63</f>
        <v>0</v>
      </c>
      <c r="D62">
        <f>'Recodage Données'!D63</f>
        <v>0</v>
      </c>
      <c r="E62">
        <f>'Recodage Données'!E63</f>
        <v>0</v>
      </c>
      <c r="F62">
        <f>'Recodage Données'!F63</f>
        <v>0</v>
      </c>
      <c r="G62">
        <f>'Recodage Données'!G63</f>
        <v>0</v>
      </c>
      <c r="H62">
        <f>'Recodage Données'!H63</f>
        <v>0</v>
      </c>
      <c r="I62">
        <f>'Recodage Données'!I63</f>
        <v>0</v>
      </c>
      <c r="J62">
        <f>'Recodage Données'!J63</f>
        <v>0</v>
      </c>
      <c r="K62">
        <f>'Recodage Données'!K63</f>
        <v>0</v>
      </c>
      <c r="L62">
        <f>'Recodage Données'!L63</f>
        <v>0</v>
      </c>
      <c r="M62">
        <f>'Recodage Données'!M63</f>
        <v>0</v>
      </c>
      <c r="N62">
        <f>'Recodage Données'!N63</f>
        <v>0</v>
      </c>
      <c r="O62" s="5">
        <f>'Recodage Données'!O63</f>
        <v>0</v>
      </c>
      <c r="P62">
        <f>'Recodage Données'!P63</f>
        <v>0</v>
      </c>
      <c r="Q62" s="5">
        <f>'Recodage Données'!Q63</f>
        <v>0</v>
      </c>
      <c r="R62">
        <f>'Recodage Données'!R63</f>
        <v>0</v>
      </c>
      <c r="S62">
        <f>'Recodage Données'!S63</f>
        <v>0</v>
      </c>
      <c r="T62">
        <f>'Recodage Données'!T63</f>
        <v>0</v>
      </c>
      <c r="U62">
        <f>'Recodage Données'!U63</f>
        <v>0</v>
      </c>
      <c r="V62">
        <f>'Recodage Données'!V63</f>
        <v>0</v>
      </c>
      <c r="W62">
        <f>'Recodage Données'!W63</f>
        <v>0</v>
      </c>
      <c r="X62">
        <f>'Recodage Données'!X63</f>
        <v>0</v>
      </c>
      <c r="Y62">
        <f>'Recodage Données'!Y63</f>
        <v>0</v>
      </c>
      <c r="Z62">
        <f>'Recodage Données'!Z63</f>
        <v>0</v>
      </c>
      <c r="AA62">
        <f>'Recodage Données'!AA63</f>
        <v>0</v>
      </c>
      <c r="AB62">
        <f>'Recodage Données'!AB63</f>
        <v>0</v>
      </c>
      <c r="AC62">
        <f>'Recodage Données'!AC63</f>
        <v>0</v>
      </c>
      <c r="AD62">
        <f>'Recodage Données'!AD63</f>
        <v>0</v>
      </c>
      <c r="AE62">
        <f>'Recodage Données'!AE63</f>
        <v>0</v>
      </c>
      <c r="AF62">
        <f>'Recodage Données'!AF63</f>
        <v>0</v>
      </c>
      <c r="AG62">
        <f>'Recodage Données'!AG63</f>
        <v>0</v>
      </c>
      <c r="AH62">
        <f>'Recodage Données'!AH63</f>
        <v>0</v>
      </c>
      <c r="AI62">
        <f>'Recodage Données'!AI63</f>
        <v>0</v>
      </c>
      <c r="AJ62">
        <f>'Recodage Données'!AJ63</f>
        <v>0</v>
      </c>
      <c r="AK62">
        <f>'Recodage Données'!AK63</f>
        <v>0</v>
      </c>
      <c r="AL62">
        <f>'Recodage Données'!AL63</f>
        <v>0</v>
      </c>
      <c r="AM62">
        <f>'Recodage Données'!AM63</f>
        <v>0</v>
      </c>
      <c r="AN62">
        <f>'Recodage Données'!AN63</f>
        <v>0</v>
      </c>
      <c r="AO62">
        <f>'Recodage Données'!AO63</f>
        <v>0</v>
      </c>
      <c r="AP62">
        <f>'Recodage Données'!AP63</f>
        <v>0</v>
      </c>
      <c r="AQ62">
        <f>'Recodage Données'!AQ63</f>
        <v>0</v>
      </c>
      <c r="AR62">
        <f>'Recodage Données'!AR63</f>
        <v>0</v>
      </c>
      <c r="AS62">
        <f>'Recodage Données'!AS63</f>
        <v>0</v>
      </c>
      <c r="AT62">
        <f>'Recodage Données'!AT63</f>
        <v>0</v>
      </c>
      <c r="AU62">
        <f>'Recodage Données'!AU63</f>
        <v>0</v>
      </c>
      <c r="AV62">
        <f>'Recodage Données'!AV63</f>
        <v>0</v>
      </c>
      <c r="AW62">
        <f>'Recodage Données'!AW63</f>
        <v>0</v>
      </c>
      <c r="AX62">
        <f>'Recodage Données'!AX63</f>
        <v>0</v>
      </c>
      <c r="AY62">
        <f>'Recodage Données'!AY63</f>
        <v>0</v>
      </c>
      <c r="AZ62">
        <f>'Recodage Données'!AZ63</f>
        <v>0</v>
      </c>
      <c r="BA62">
        <f>'Recodage Données'!BA63</f>
        <v>0</v>
      </c>
      <c r="BB62">
        <f>'Recodage Données'!BB63</f>
        <v>0</v>
      </c>
      <c r="BC62">
        <f>'Recodage Données'!BC63</f>
        <v>0</v>
      </c>
      <c r="BD62">
        <f>'Recodage Données'!BD63</f>
        <v>0</v>
      </c>
      <c r="BE62">
        <f>'Recodage Données'!BE63</f>
        <v>0</v>
      </c>
      <c r="BF62">
        <f>'Recodage Données'!BF63</f>
        <v>0</v>
      </c>
      <c r="BG62">
        <f>'Recodage Données'!BG63</f>
        <v>0</v>
      </c>
      <c r="BH62">
        <f>'Recodage Données'!BH63</f>
        <v>0</v>
      </c>
      <c r="BI62">
        <f>'Recodage Données'!BI63</f>
        <v>0</v>
      </c>
      <c r="BJ62">
        <f>'Recodage Données'!BJ63</f>
        <v>0</v>
      </c>
      <c r="BK62">
        <f>'Recodage Données'!BK63</f>
        <v>0</v>
      </c>
      <c r="BL62">
        <f>'Recodage Données'!BL63</f>
        <v>0</v>
      </c>
      <c r="BM62">
        <f>'Recodage Données'!BM63</f>
        <v>0</v>
      </c>
      <c r="BO62">
        <f>'Recodage Données'!BO63</f>
        <v>0</v>
      </c>
      <c r="BP62">
        <f>'Recodage Données'!BP63</f>
        <v>0</v>
      </c>
      <c r="BQ62">
        <f>'Recodage Données'!BQ63</f>
        <v>0</v>
      </c>
      <c r="BR62">
        <f>'Recodage Données'!BR63</f>
        <v>0</v>
      </c>
      <c r="BS62">
        <f>'Recodage Données'!BS63</f>
        <v>0</v>
      </c>
      <c r="BT62">
        <f>'Recodage Données'!BT63</f>
        <v>0</v>
      </c>
      <c r="BU62">
        <f>'Recodage Données'!BU63</f>
        <v>0</v>
      </c>
      <c r="BV62">
        <f>'Recodage Données'!BV63</f>
        <v>0</v>
      </c>
      <c r="BW62">
        <f>'Recodage Données'!BW63</f>
        <v>0</v>
      </c>
      <c r="BX62">
        <f>'Recodage Données'!BX63</f>
        <v>0</v>
      </c>
      <c r="BY62">
        <f>'Recodage Données'!BY63</f>
        <v>0</v>
      </c>
      <c r="BZ62">
        <f>'Recodage Données'!BZ63</f>
        <v>0</v>
      </c>
      <c r="CA62">
        <f>'Recodage Données'!CA63</f>
        <v>0</v>
      </c>
      <c r="CB62">
        <f>'Recodage Données'!CB63</f>
        <v>0</v>
      </c>
      <c r="CC62">
        <f>'Recodage Données'!CC63</f>
        <v>0</v>
      </c>
      <c r="CD62">
        <f>'Recodage Données'!CD63</f>
        <v>0</v>
      </c>
      <c r="CE62">
        <f>'Recodage Données'!CE63</f>
        <v>0</v>
      </c>
      <c r="CF62">
        <f>'Recodage Données'!CF63</f>
        <v>0</v>
      </c>
    </row>
    <row r="63" spans="2:84" ht="15.75" customHeight="1" x14ac:dyDescent="0.25">
      <c r="B63">
        <f>'Recodage Données'!B64</f>
        <v>0</v>
      </c>
      <c r="C63">
        <f>'Recodage Données'!C64</f>
        <v>0</v>
      </c>
      <c r="D63">
        <f>'Recodage Données'!D64</f>
        <v>0</v>
      </c>
      <c r="E63">
        <f>'Recodage Données'!E64</f>
        <v>0</v>
      </c>
      <c r="F63">
        <f>'Recodage Données'!F64</f>
        <v>0</v>
      </c>
      <c r="G63">
        <f>'Recodage Données'!G64</f>
        <v>0</v>
      </c>
      <c r="H63">
        <f>'Recodage Données'!H64</f>
        <v>0</v>
      </c>
      <c r="I63">
        <f>'Recodage Données'!I64</f>
        <v>0</v>
      </c>
      <c r="J63">
        <f>'Recodage Données'!J64</f>
        <v>0</v>
      </c>
      <c r="K63">
        <f>'Recodage Données'!K64</f>
        <v>0</v>
      </c>
      <c r="L63">
        <f>'Recodage Données'!L64</f>
        <v>0</v>
      </c>
      <c r="M63">
        <f>'Recodage Données'!M64</f>
        <v>0</v>
      </c>
      <c r="N63">
        <f>'Recodage Données'!N64</f>
        <v>0</v>
      </c>
      <c r="O63" s="5">
        <f>'Recodage Données'!O64</f>
        <v>0</v>
      </c>
      <c r="P63">
        <f>'Recodage Données'!P64</f>
        <v>0</v>
      </c>
      <c r="Q63" s="5">
        <f>'Recodage Données'!Q64</f>
        <v>0</v>
      </c>
      <c r="R63">
        <f>'Recodage Données'!R64</f>
        <v>0</v>
      </c>
      <c r="S63">
        <f>'Recodage Données'!S64</f>
        <v>0</v>
      </c>
      <c r="T63">
        <f>'Recodage Données'!T64</f>
        <v>0</v>
      </c>
      <c r="U63">
        <f>'Recodage Données'!U64</f>
        <v>0</v>
      </c>
      <c r="V63">
        <f>'Recodage Données'!V64</f>
        <v>0</v>
      </c>
      <c r="W63">
        <f>'Recodage Données'!W64</f>
        <v>0</v>
      </c>
      <c r="X63">
        <f>'Recodage Données'!X64</f>
        <v>0</v>
      </c>
      <c r="Y63">
        <f>'Recodage Données'!Y64</f>
        <v>0</v>
      </c>
      <c r="Z63">
        <f>'Recodage Données'!Z64</f>
        <v>0</v>
      </c>
      <c r="AA63">
        <f>'Recodage Données'!AA64</f>
        <v>0</v>
      </c>
      <c r="AB63">
        <f>'Recodage Données'!AB64</f>
        <v>0</v>
      </c>
      <c r="AC63">
        <f>'Recodage Données'!AC64</f>
        <v>0</v>
      </c>
      <c r="AD63">
        <f>'Recodage Données'!AD64</f>
        <v>0</v>
      </c>
      <c r="AE63">
        <f>'Recodage Données'!AE64</f>
        <v>0</v>
      </c>
      <c r="AF63">
        <f>'Recodage Données'!AF64</f>
        <v>0</v>
      </c>
      <c r="AG63">
        <f>'Recodage Données'!AG64</f>
        <v>0</v>
      </c>
      <c r="AH63">
        <f>'Recodage Données'!AH64</f>
        <v>0</v>
      </c>
      <c r="AI63">
        <f>'Recodage Données'!AI64</f>
        <v>0</v>
      </c>
      <c r="AJ63">
        <f>'Recodage Données'!AJ64</f>
        <v>0</v>
      </c>
      <c r="AK63">
        <f>'Recodage Données'!AK64</f>
        <v>0</v>
      </c>
      <c r="AL63">
        <f>'Recodage Données'!AL64</f>
        <v>0</v>
      </c>
      <c r="AM63">
        <f>'Recodage Données'!AM64</f>
        <v>0</v>
      </c>
      <c r="AN63">
        <f>'Recodage Données'!AN64</f>
        <v>0</v>
      </c>
      <c r="AO63">
        <f>'Recodage Données'!AO64</f>
        <v>0</v>
      </c>
      <c r="AP63">
        <f>'Recodage Données'!AP64</f>
        <v>0</v>
      </c>
      <c r="AQ63">
        <f>'Recodage Données'!AQ64</f>
        <v>0</v>
      </c>
      <c r="AR63">
        <f>'Recodage Données'!AR64</f>
        <v>0</v>
      </c>
      <c r="AS63">
        <f>'Recodage Données'!AS64</f>
        <v>0</v>
      </c>
      <c r="AT63">
        <f>'Recodage Données'!AT64</f>
        <v>0</v>
      </c>
      <c r="AU63">
        <f>'Recodage Données'!AU64</f>
        <v>0</v>
      </c>
      <c r="AV63">
        <f>'Recodage Données'!AV64</f>
        <v>0</v>
      </c>
      <c r="AW63">
        <f>'Recodage Données'!AW64</f>
        <v>0</v>
      </c>
      <c r="AX63">
        <f>'Recodage Données'!AX64</f>
        <v>0</v>
      </c>
      <c r="AY63">
        <f>'Recodage Données'!AY64</f>
        <v>0</v>
      </c>
      <c r="AZ63">
        <f>'Recodage Données'!AZ64</f>
        <v>0</v>
      </c>
      <c r="BA63">
        <f>'Recodage Données'!BA64</f>
        <v>0</v>
      </c>
      <c r="BB63">
        <f>'Recodage Données'!BB64</f>
        <v>0</v>
      </c>
      <c r="BC63">
        <f>'Recodage Données'!BC64</f>
        <v>0</v>
      </c>
      <c r="BD63">
        <f>'Recodage Données'!BD64</f>
        <v>0</v>
      </c>
      <c r="BE63">
        <f>'Recodage Données'!BE64</f>
        <v>0</v>
      </c>
      <c r="BF63">
        <f>'Recodage Données'!BF64</f>
        <v>0</v>
      </c>
      <c r="BG63">
        <f>'Recodage Données'!BG64</f>
        <v>0</v>
      </c>
      <c r="BH63">
        <f>'Recodage Données'!BH64</f>
        <v>0</v>
      </c>
      <c r="BI63">
        <f>'Recodage Données'!BI64</f>
        <v>0</v>
      </c>
      <c r="BJ63">
        <f>'Recodage Données'!BJ64</f>
        <v>0</v>
      </c>
      <c r="BK63">
        <f>'Recodage Données'!BK64</f>
        <v>0</v>
      </c>
      <c r="BL63">
        <f>'Recodage Données'!BL64</f>
        <v>0</v>
      </c>
      <c r="BM63">
        <f>'Recodage Données'!BM64</f>
        <v>0</v>
      </c>
      <c r="BO63">
        <f>'Recodage Données'!BO64</f>
        <v>0</v>
      </c>
      <c r="BP63">
        <f>'Recodage Données'!BP64</f>
        <v>0</v>
      </c>
      <c r="BQ63">
        <f>'Recodage Données'!BQ64</f>
        <v>0</v>
      </c>
      <c r="BR63">
        <f>'Recodage Données'!BR64</f>
        <v>0</v>
      </c>
      <c r="BS63">
        <f>'Recodage Données'!BS64</f>
        <v>0</v>
      </c>
      <c r="BT63">
        <f>'Recodage Données'!BT64</f>
        <v>0</v>
      </c>
      <c r="BU63">
        <f>'Recodage Données'!BU64</f>
        <v>0</v>
      </c>
      <c r="BV63">
        <f>'Recodage Données'!BV64</f>
        <v>0</v>
      </c>
      <c r="BW63">
        <f>'Recodage Données'!BW64</f>
        <v>0</v>
      </c>
      <c r="BX63">
        <f>'Recodage Données'!BX64</f>
        <v>0</v>
      </c>
      <c r="BY63">
        <f>'Recodage Données'!BY64</f>
        <v>0</v>
      </c>
      <c r="BZ63">
        <f>'Recodage Données'!BZ64</f>
        <v>0</v>
      </c>
      <c r="CA63">
        <f>'Recodage Données'!CA64</f>
        <v>0</v>
      </c>
      <c r="CB63">
        <f>'Recodage Données'!CB64</f>
        <v>0</v>
      </c>
      <c r="CC63">
        <f>'Recodage Données'!CC64</f>
        <v>0</v>
      </c>
      <c r="CD63">
        <f>'Recodage Données'!CD64</f>
        <v>0</v>
      </c>
      <c r="CE63">
        <f>'Recodage Données'!CE64</f>
        <v>0</v>
      </c>
      <c r="CF63">
        <f>'Recodage Données'!CF64</f>
        <v>0</v>
      </c>
    </row>
    <row r="64" spans="2:84" ht="15.75" customHeight="1" x14ac:dyDescent="0.25">
      <c r="O64" s="5"/>
      <c r="Q64" s="5"/>
    </row>
    <row r="65" spans="15:17" ht="15.75" customHeight="1" x14ac:dyDescent="0.25">
      <c r="O65" s="5"/>
      <c r="Q65" s="5"/>
    </row>
    <row r="66" spans="15:17" ht="15.75" customHeight="1" x14ac:dyDescent="0.25">
      <c r="O66" s="5"/>
      <c r="Q66" s="5"/>
    </row>
    <row r="67" spans="15:17" ht="15.75" customHeight="1" x14ac:dyDescent="0.25">
      <c r="O67" s="5"/>
      <c r="Q67" s="5"/>
    </row>
    <row r="68" spans="15:17" ht="15.75" customHeight="1" x14ac:dyDescent="0.25">
      <c r="O68" s="5"/>
      <c r="Q68" s="5"/>
    </row>
    <row r="69" spans="15:17" ht="15.75" customHeight="1" x14ac:dyDescent="0.25">
      <c r="O69" s="5"/>
      <c r="Q69" s="5"/>
    </row>
    <row r="70" spans="15:17" ht="15.75" customHeight="1" x14ac:dyDescent="0.25">
      <c r="O70" s="5"/>
      <c r="Q70" s="5"/>
    </row>
    <row r="71" spans="15:17" ht="15.75" customHeight="1" x14ac:dyDescent="0.25">
      <c r="O71" s="5"/>
      <c r="Q71" s="5"/>
    </row>
    <row r="72" spans="15:17" ht="15.75" customHeight="1" x14ac:dyDescent="0.25">
      <c r="O72" s="5"/>
      <c r="Q72" s="5"/>
    </row>
    <row r="73" spans="15:17" ht="15.75" customHeight="1" x14ac:dyDescent="0.25">
      <c r="O73" s="5"/>
      <c r="Q73" s="5"/>
    </row>
    <row r="74" spans="15:17" ht="15.75" customHeight="1" x14ac:dyDescent="0.25">
      <c r="O74" s="5"/>
      <c r="Q74" s="5"/>
    </row>
    <row r="75" spans="15:17" ht="15.75" customHeight="1" x14ac:dyDescent="0.25">
      <c r="O75" s="5"/>
      <c r="Q75" s="5"/>
    </row>
    <row r="76" spans="15:17" ht="15.75" customHeight="1" x14ac:dyDescent="0.25">
      <c r="O76" s="5"/>
      <c r="Q76" s="5"/>
    </row>
    <row r="77" spans="15:17" ht="15.75" customHeight="1" x14ac:dyDescent="0.25">
      <c r="O77" s="5"/>
      <c r="Q77" s="5"/>
    </row>
    <row r="78" spans="15:17" ht="15.75" customHeight="1" x14ac:dyDescent="0.25">
      <c r="O78" s="5"/>
      <c r="Q78" s="5"/>
    </row>
    <row r="79" spans="15:17" ht="15.75" customHeight="1" x14ac:dyDescent="0.25">
      <c r="O79" s="5"/>
      <c r="Q79" s="5"/>
    </row>
    <row r="80" spans="15:17" ht="15.75" customHeight="1" x14ac:dyDescent="0.25">
      <c r="O80" s="5"/>
      <c r="Q80" s="5"/>
    </row>
    <row r="81" spans="15:17" ht="15.75" customHeight="1" x14ac:dyDescent="0.25">
      <c r="O81" s="5"/>
      <c r="Q81" s="5"/>
    </row>
    <row r="82" spans="15:17" ht="15.75" customHeight="1" x14ac:dyDescent="0.25">
      <c r="O82" s="5"/>
      <c r="Q82" s="5"/>
    </row>
    <row r="83" spans="15:17" ht="15.75" customHeight="1" x14ac:dyDescent="0.25">
      <c r="O83" s="5"/>
      <c r="Q83" s="5"/>
    </row>
    <row r="84" spans="15:17" ht="15.75" customHeight="1" x14ac:dyDescent="0.25">
      <c r="O84" s="5"/>
      <c r="Q84" s="5"/>
    </row>
    <row r="85" spans="15:17" ht="15.75" customHeight="1" x14ac:dyDescent="0.25">
      <c r="O85" s="5"/>
      <c r="Q85" s="5"/>
    </row>
    <row r="86" spans="15:17" ht="15.75" customHeight="1" x14ac:dyDescent="0.25">
      <c r="O86" s="5"/>
      <c r="Q86" s="5"/>
    </row>
    <row r="87" spans="15:17" ht="15.75" customHeight="1" x14ac:dyDescent="0.25">
      <c r="O87" s="5"/>
      <c r="Q87" s="5"/>
    </row>
    <row r="88" spans="15:17" ht="15.75" customHeight="1" x14ac:dyDescent="0.25">
      <c r="O88" s="5"/>
      <c r="Q88" s="5"/>
    </row>
    <row r="89" spans="15:17" ht="15.75" customHeight="1" x14ac:dyDescent="0.25">
      <c r="O89" s="5"/>
      <c r="Q89" s="5"/>
    </row>
    <row r="90" spans="15:17" ht="15.75" customHeight="1" x14ac:dyDescent="0.25">
      <c r="O90" s="5"/>
      <c r="Q90" s="5"/>
    </row>
    <row r="91" spans="15:17" ht="15.75" customHeight="1" x14ac:dyDescent="0.25">
      <c r="O91" s="5"/>
      <c r="Q91" s="5"/>
    </row>
    <row r="92" spans="15:17" ht="15.75" customHeight="1" x14ac:dyDescent="0.25">
      <c r="O92" s="5"/>
      <c r="Q92" s="5"/>
    </row>
    <row r="93" spans="15:17" ht="15.75" customHeight="1" x14ac:dyDescent="0.25">
      <c r="O93" s="5"/>
      <c r="Q93" s="5"/>
    </row>
    <row r="94" spans="15:17" ht="15.75" customHeight="1" x14ac:dyDescent="0.25">
      <c r="O94" s="5"/>
      <c r="Q94" s="5"/>
    </row>
    <row r="95" spans="15:17" ht="15.75" customHeight="1" x14ac:dyDescent="0.25">
      <c r="O95" s="5"/>
      <c r="Q95" s="5"/>
    </row>
    <row r="96" spans="15:17" ht="15.75" customHeight="1" x14ac:dyDescent="0.25">
      <c r="O96" s="5"/>
      <c r="Q96" s="5"/>
    </row>
    <row r="97" spans="15:17" ht="15.75" customHeight="1" x14ac:dyDescent="0.25">
      <c r="O97" s="5"/>
      <c r="Q97" s="5"/>
    </row>
    <row r="98" spans="15:17" ht="15.75" customHeight="1" x14ac:dyDescent="0.25">
      <c r="O98" s="5"/>
      <c r="Q98" s="5"/>
    </row>
    <row r="99" spans="15:17" ht="15.75" customHeight="1" x14ac:dyDescent="0.25">
      <c r="O99" s="5"/>
      <c r="Q99" s="5"/>
    </row>
    <row r="100" spans="15:17" ht="15.75" customHeight="1" x14ac:dyDescent="0.25">
      <c r="O100" s="5"/>
      <c r="Q100" s="5"/>
    </row>
    <row r="101" spans="15:17" ht="15.75" customHeight="1" x14ac:dyDescent="0.25">
      <c r="O101" s="5"/>
      <c r="Q101" s="5"/>
    </row>
    <row r="102" spans="15:17" ht="15.75" customHeight="1" x14ac:dyDescent="0.25">
      <c r="O102" s="5"/>
      <c r="Q102" s="5"/>
    </row>
    <row r="103" spans="15:17" ht="15.75" customHeight="1" x14ac:dyDescent="0.25">
      <c r="O103" s="5"/>
      <c r="Q103" s="5"/>
    </row>
    <row r="104" spans="15:17" ht="15.75" customHeight="1" x14ac:dyDescent="0.25">
      <c r="O104" s="5"/>
      <c r="Q104" s="5"/>
    </row>
    <row r="105" spans="15:17" ht="15.75" customHeight="1" x14ac:dyDescent="0.25">
      <c r="O105" s="5"/>
      <c r="Q105" s="5"/>
    </row>
    <row r="106" spans="15:17" ht="15.75" customHeight="1" x14ac:dyDescent="0.25">
      <c r="O106" s="5"/>
      <c r="Q106" s="5"/>
    </row>
    <row r="107" spans="15:17" ht="15.75" customHeight="1" x14ac:dyDescent="0.25">
      <c r="O107" s="5"/>
      <c r="Q107" s="5"/>
    </row>
    <row r="108" spans="15:17" ht="15.75" customHeight="1" x14ac:dyDescent="0.25">
      <c r="O108" s="5"/>
      <c r="Q108" s="5"/>
    </row>
    <row r="109" spans="15:17" ht="15.75" customHeight="1" x14ac:dyDescent="0.25">
      <c r="O109" s="5"/>
      <c r="Q109" s="5"/>
    </row>
    <row r="110" spans="15:17" ht="15.75" customHeight="1" x14ac:dyDescent="0.25">
      <c r="O110" s="5"/>
      <c r="Q110" s="5"/>
    </row>
    <row r="111" spans="15:17" ht="15.75" customHeight="1" x14ac:dyDescent="0.25">
      <c r="O111" s="5"/>
      <c r="Q111" s="5"/>
    </row>
    <row r="112" spans="15:17" ht="15.75" customHeight="1" x14ac:dyDescent="0.25">
      <c r="O112" s="5"/>
      <c r="Q112" s="5"/>
    </row>
    <row r="113" spans="15:17" ht="15.75" customHeight="1" x14ac:dyDescent="0.25">
      <c r="O113" s="5"/>
      <c r="Q113" s="5"/>
    </row>
    <row r="114" spans="15:17" ht="15.75" customHeight="1" x14ac:dyDescent="0.25">
      <c r="O114" s="5"/>
      <c r="Q114" s="5"/>
    </row>
    <row r="115" spans="15:17" ht="15.75" customHeight="1" x14ac:dyDescent="0.25">
      <c r="O115" s="5"/>
      <c r="Q115" s="5"/>
    </row>
    <row r="116" spans="15:17" ht="15.75" customHeight="1" x14ac:dyDescent="0.25">
      <c r="O116" s="5"/>
      <c r="Q116" s="5"/>
    </row>
    <row r="117" spans="15:17" ht="15.75" customHeight="1" x14ac:dyDescent="0.25">
      <c r="O117" s="5"/>
      <c r="Q117" s="5"/>
    </row>
    <row r="118" spans="15:17" ht="15.75" customHeight="1" x14ac:dyDescent="0.25">
      <c r="O118" s="5"/>
      <c r="Q118" s="5"/>
    </row>
    <row r="119" spans="15:17" ht="15.75" customHeight="1" x14ac:dyDescent="0.25">
      <c r="O119" s="5"/>
      <c r="Q119" s="5"/>
    </row>
    <row r="120" spans="15:17" ht="15.75" customHeight="1" x14ac:dyDescent="0.25">
      <c r="O120" s="5"/>
      <c r="Q120" s="5"/>
    </row>
    <row r="121" spans="15:17" ht="15.75" customHeight="1" x14ac:dyDescent="0.25">
      <c r="O121" s="5"/>
      <c r="Q121" s="5"/>
    </row>
    <row r="122" spans="15:17" ht="15.75" customHeight="1" x14ac:dyDescent="0.25">
      <c r="O122" s="5"/>
      <c r="Q122" s="5"/>
    </row>
    <row r="123" spans="15:17" ht="15.75" customHeight="1" x14ac:dyDescent="0.25">
      <c r="O123" s="5"/>
      <c r="Q123" s="5"/>
    </row>
    <row r="124" spans="15:17" ht="15.75" customHeight="1" x14ac:dyDescent="0.25">
      <c r="O124" s="5"/>
      <c r="Q124" s="5"/>
    </row>
    <row r="125" spans="15:17" ht="15.75" customHeight="1" x14ac:dyDescent="0.25">
      <c r="O125" s="5"/>
      <c r="Q125" s="5"/>
    </row>
    <row r="126" spans="15:17" ht="15.75" customHeight="1" x14ac:dyDescent="0.25">
      <c r="O126" s="5"/>
      <c r="Q126" s="5"/>
    </row>
    <row r="127" spans="15:17" ht="15.75" customHeight="1" x14ac:dyDescent="0.25">
      <c r="O127" s="5"/>
      <c r="Q127" s="5"/>
    </row>
    <row r="128" spans="15:17" ht="15.75" customHeight="1" x14ac:dyDescent="0.25">
      <c r="O128" s="5"/>
      <c r="Q128" s="5"/>
    </row>
    <row r="129" spans="15:17" ht="15.75" customHeight="1" x14ac:dyDescent="0.25">
      <c r="O129" s="5"/>
      <c r="Q129" s="5"/>
    </row>
    <row r="130" spans="15:17" ht="15.75" customHeight="1" x14ac:dyDescent="0.25">
      <c r="O130" s="5"/>
      <c r="Q130" s="5"/>
    </row>
    <row r="131" spans="15:17" ht="15.75" customHeight="1" x14ac:dyDescent="0.25">
      <c r="O131" s="5"/>
      <c r="Q131" s="5"/>
    </row>
    <row r="132" spans="15:17" ht="15.75" customHeight="1" x14ac:dyDescent="0.25">
      <c r="O132" s="5"/>
      <c r="Q132" s="5"/>
    </row>
    <row r="133" spans="15:17" ht="15.75" customHeight="1" x14ac:dyDescent="0.25">
      <c r="O133" s="5"/>
      <c r="Q133" s="5"/>
    </row>
    <row r="134" spans="15:17" ht="15.75" customHeight="1" x14ac:dyDescent="0.25">
      <c r="O134" s="5"/>
      <c r="Q134" s="5"/>
    </row>
    <row r="135" spans="15:17" ht="15.75" customHeight="1" x14ac:dyDescent="0.25">
      <c r="O135" s="5"/>
      <c r="Q135" s="5"/>
    </row>
    <row r="136" spans="15:17" ht="15.75" customHeight="1" x14ac:dyDescent="0.25">
      <c r="O136" s="5"/>
      <c r="Q136" s="5"/>
    </row>
    <row r="137" spans="15:17" ht="15.75" customHeight="1" x14ac:dyDescent="0.25">
      <c r="O137" s="5"/>
      <c r="Q137" s="5"/>
    </row>
    <row r="138" spans="15:17" ht="15.75" customHeight="1" x14ac:dyDescent="0.25">
      <c r="O138" s="5"/>
      <c r="Q138" s="5"/>
    </row>
    <row r="139" spans="15:17" ht="15.75" customHeight="1" x14ac:dyDescent="0.25">
      <c r="O139" s="5"/>
      <c r="Q139" s="5"/>
    </row>
    <row r="140" spans="15:17" ht="15.75" customHeight="1" x14ac:dyDescent="0.25">
      <c r="O140" s="5"/>
      <c r="Q140" s="5"/>
    </row>
    <row r="141" spans="15:17" ht="15.75" customHeight="1" x14ac:dyDescent="0.25">
      <c r="O141" s="5"/>
      <c r="Q141" s="5"/>
    </row>
    <row r="142" spans="15:17" ht="15.75" customHeight="1" x14ac:dyDescent="0.25">
      <c r="O142" s="5"/>
      <c r="Q142" s="5"/>
    </row>
    <row r="143" spans="15:17" ht="15.75" customHeight="1" x14ac:dyDescent="0.25">
      <c r="O143" s="5"/>
      <c r="Q143" s="5"/>
    </row>
    <row r="144" spans="15:17" ht="15.75" customHeight="1" x14ac:dyDescent="0.25">
      <c r="O144" s="5"/>
      <c r="Q144" s="5"/>
    </row>
    <row r="145" spans="15:17" ht="15.75" customHeight="1" x14ac:dyDescent="0.25">
      <c r="O145" s="5"/>
      <c r="Q145" s="5"/>
    </row>
    <row r="146" spans="15:17" ht="15.75" customHeight="1" x14ac:dyDescent="0.25">
      <c r="O146" s="5"/>
      <c r="Q146" s="5"/>
    </row>
    <row r="147" spans="15:17" ht="15.75" customHeight="1" x14ac:dyDescent="0.25">
      <c r="O147" s="5"/>
      <c r="Q147" s="5"/>
    </row>
    <row r="148" spans="15:17" ht="15.75" customHeight="1" x14ac:dyDescent="0.25">
      <c r="O148" s="5"/>
      <c r="Q148" s="5"/>
    </row>
    <row r="149" spans="15:17" ht="15.75" customHeight="1" x14ac:dyDescent="0.25">
      <c r="O149" s="5"/>
      <c r="Q149" s="5"/>
    </row>
    <row r="150" spans="15:17" ht="15.75" customHeight="1" x14ac:dyDescent="0.25">
      <c r="O150" s="5"/>
      <c r="Q150" s="5"/>
    </row>
    <row r="151" spans="15:17" ht="15.75" customHeight="1" x14ac:dyDescent="0.25">
      <c r="O151" s="5"/>
      <c r="Q151" s="5"/>
    </row>
    <row r="152" spans="15:17" ht="15.75" customHeight="1" x14ac:dyDescent="0.25">
      <c r="O152" s="5"/>
      <c r="Q152" s="5"/>
    </row>
    <row r="153" spans="15:17" ht="15.75" customHeight="1" x14ac:dyDescent="0.25">
      <c r="O153" s="5"/>
      <c r="Q153" s="5"/>
    </row>
    <row r="154" spans="15:17" ht="15.75" customHeight="1" x14ac:dyDescent="0.25">
      <c r="O154" s="5"/>
      <c r="Q154" s="5"/>
    </row>
    <row r="155" spans="15:17" ht="15.75" customHeight="1" x14ac:dyDescent="0.25">
      <c r="O155" s="5"/>
      <c r="Q155" s="5"/>
    </row>
    <row r="156" spans="15:17" ht="15.75" customHeight="1" x14ac:dyDescent="0.25">
      <c r="O156" s="5"/>
      <c r="Q156" s="5"/>
    </row>
    <row r="157" spans="15:17" ht="15.75" customHeight="1" x14ac:dyDescent="0.25">
      <c r="O157" s="5"/>
      <c r="Q157" s="5"/>
    </row>
    <row r="158" spans="15:17" ht="15.75" customHeight="1" x14ac:dyDescent="0.25">
      <c r="O158" s="5"/>
      <c r="Q158" s="5"/>
    </row>
    <row r="159" spans="15:17" ht="15.75" customHeight="1" x14ac:dyDescent="0.25">
      <c r="O159" s="5"/>
      <c r="Q159" s="5"/>
    </row>
    <row r="160" spans="15:17" ht="15.75" customHeight="1" x14ac:dyDescent="0.25">
      <c r="O160" s="5"/>
      <c r="Q160" s="5"/>
    </row>
    <row r="161" spans="15:17" ht="15.75" customHeight="1" x14ac:dyDescent="0.25">
      <c r="O161" s="5"/>
      <c r="Q161" s="5"/>
    </row>
    <row r="162" spans="15:17" ht="15.75" customHeight="1" x14ac:dyDescent="0.25">
      <c r="O162" s="5"/>
      <c r="Q162" s="5"/>
    </row>
    <row r="163" spans="15:17" ht="15.75" customHeight="1" x14ac:dyDescent="0.25">
      <c r="O163" s="5"/>
      <c r="Q163" s="5"/>
    </row>
    <row r="164" spans="15:17" ht="15.75" customHeight="1" x14ac:dyDescent="0.25">
      <c r="O164" s="5"/>
      <c r="Q164" s="5"/>
    </row>
    <row r="165" spans="15:17" ht="15.75" customHeight="1" x14ac:dyDescent="0.25">
      <c r="O165" s="5"/>
      <c r="Q165" s="5"/>
    </row>
    <row r="166" spans="15:17" ht="15.75" customHeight="1" x14ac:dyDescent="0.25">
      <c r="O166" s="5"/>
      <c r="Q166" s="5"/>
    </row>
    <row r="167" spans="15:17" ht="15.75" customHeight="1" x14ac:dyDescent="0.25">
      <c r="O167" s="5"/>
      <c r="Q167" s="5"/>
    </row>
    <row r="168" spans="15:17" ht="15.75" customHeight="1" x14ac:dyDescent="0.25">
      <c r="O168" s="5"/>
      <c r="Q168" s="5"/>
    </row>
    <row r="169" spans="15:17" ht="15.75" customHeight="1" x14ac:dyDescent="0.25">
      <c r="O169" s="5"/>
      <c r="Q169" s="5"/>
    </row>
    <row r="170" spans="15:17" ht="15.75" customHeight="1" x14ac:dyDescent="0.25">
      <c r="O170" s="5"/>
      <c r="Q170" s="5"/>
    </row>
    <row r="171" spans="15:17" ht="15.75" customHeight="1" x14ac:dyDescent="0.25">
      <c r="O171" s="5"/>
      <c r="Q171" s="5"/>
    </row>
    <row r="172" spans="15:17" ht="15.75" customHeight="1" x14ac:dyDescent="0.25">
      <c r="O172" s="5"/>
      <c r="Q172" s="5"/>
    </row>
    <row r="173" spans="15:17" ht="15.75" customHeight="1" x14ac:dyDescent="0.25">
      <c r="O173" s="5"/>
      <c r="Q173" s="5"/>
    </row>
    <row r="174" spans="15:17" ht="15.75" customHeight="1" x14ac:dyDescent="0.25">
      <c r="O174" s="5"/>
      <c r="Q174" s="5"/>
    </row>
    <row r="175" spans="15:17" ht="15.75" customHeight="1" x14ac:dyDescent="0.25">
      <c r="O175" s="5"/>
      <c r="Q175" s="5"/>
    </row>
    <row r="176" spans="15:17" ht="15.75" customHeight="1" x14ac:dyDescent="0.25">
      <c r="O176" s="5"/>
      <c r="Q176" s="5"/>
    </row>
    <row r="177" spans="15:17" ht="15.75" customHeight="1" x14ac:dyDescent="0.25">
      <c r="O177" s="5"/>
      <c r="Q177" s="5"/>
    </row>
    <row r="178" spans="15:17" ht="15.75" customHeight="1" x14ac:dyDescent="0.25">
      <c r="O178" s="5"/>
      <c r="Q178" s="5"/>
    </row>
    <row r="179" spans="15:17" ht="15.75" customHeight="1" x14ac:dyDescent="0.25">
      <c r="O179" s="5"/>
      <c r="Q179" s="5"/>
    </row>
    <row r="180" spans="15:17" ht="15.75" customHeight="1" x14ac:dyDescent="0.25">
      <c r="O180" s="5"/>
      <c r="Q180" s="5"/>
    </row>
    <row r="181" spans="15:17" ht="15.75" customHeight="1" x14ac:dyDescent="0.25">
      <c r="O181" s="5"/>
      <c r="Q181" s="5"/>
    </row>
    <row r="182" spans="15:17" ht="15.75" customHeight="1" x14ac:dyDescent="0.25">
      <c r="O182" s="5"/>
      <c r="Q182" s="5"/>
    </row>
    <row r="183" spans="15:17" ht="15.75" customHeight="1" x14ac:dyDescent="0.25">
      <c r="O183" s="5"/>
      <c r="Q183" s="5"/>
    </row>
    <row r="184" spans="15:17" ht="15.75" customHeight="1" x14ac:dyDescent="0.25">
      <c r="O184" s="5"/>
      <c r="Q184" s="5"/>
    </row>
    <row r="185" spans="15:17" ht="15.75" customHeight="1" x14ac:dyDescent="0.25">
      <c r="O185" s="5"/>
      <c r="Q185" s="5"/>
    </row>
    <row r="186" spans="15:17" ht="15.75" customHeight="1" x14ac:dyDescent="0.25">
      <c r="O186" s="5"/>
      <c r="Q186" s="5"/>
    </row>
    <row r="187" spans="15:17" ht="15.75" customHeight="1" x14ac:dyDescent="0.25">
      <c r="O187" s="5"/>
      <c r="Q187" s="5"/>
    </row>
    <row r="188" spans="15:17" ht="15.75" customHeight="1" x14ac:dyDescent="0.25">
      <c r="O188" s="5"/>
      <c r="Q188" s="5"/>
    </row>
    <row r="189" spans="15:17" ht="15.75" customHeight="1" x14ac:dyDescent="0.25">
      <c r="O189" s="5"/>
      <c r="Q189" s="5"/>
    </row>
    <row r="190" spans="15:17" ht="15.75" customHeight="1" x14ac:dyDescent="0.25">
      <c r="O190" s="5"/>
      <c r="Q190" s="5"/>
    </row>
    <row r="191" spans="15:17" ht="15.75" customHeight="1" x14ac:dyDescent="0.25">
      <c r="O191" s="5"/>
      <c r="Q191" s="5"/>
    </row>
    <row r="192" spans="15:17" ht="15.75" customHeight="1" x14ac:dyDescent="0.25">
      <c r="O192" s="5"/>
      <c r="Q192" s="5"/>
    </row>
    <row r="193" spans="15:17" ht="15.75" customHeight="1" x14ac:dyDescent="0.25">
      <c r="O193" s="5"/>
      <c r="Q193" s="5"/>
    </row>
    <row r="194" spans="15:17" ht="15.75" customHeight="1" x14ac:dyDescent="0.25">
      <c r="O194" s="5"/>
      <c r="Q194" s="5"/>
    </row>
    <row r="195" spans="15:17" ht="15.75" customHeight="1" x14ac:dyDescent="0.25">
      <c r="O195" s="5"/>
      <c r="Q195" s="5"/>
    </row>
    <row r="196" spans="15:17" ht="15.75" customHeight="1" x14ac:dyDescent="0.25">
      <c r="O196" s="5"/>
      <c r="Q196" s="5"/>
    </row>
    <row r="197" spans="15:17" ht="15.75" customHeight="1" x14ac:dyDescent="0.25">
      <c r="O197" s="5"/>
      <c r="Q197" s="5"/>
    </row>
    <row r="198" spans="15:17" ht="15.75" customHeight="1" x14ac:dyDescent="0.25">
      <c r="O198" s="5"/>
      <c r="Q198" s="5"/>
    </row>
    <row r="199" spans="15:17" ht="15.75" customHeight="1" x14ac:dyDescent="0.25">
      <c r="O199" s="5"/>
      <c r="Q199" s="5"/>
    </row>
    <row r="200" spans="15:17" ht="15.75" customHeight="1" x14ac:dyDescent="0.25">
      <c r="O200" s="5"/>
      <c r="Q200" s="5"/>
    </row>
    <row r="201" spans="15:17" ht="15.75" customHeight="1" x14ac:dyDescent="0.25">
      <c r="O201" s="5"/>
      <c r="Q201" s="5"/>
    </row>
    <row r="202" spans="15:17" ht="15.75" customHeight="1" x14ac:dyDescent="0.25">
      <c r="O202" s="5"/>
      <c r="Q202" s="5"/>
    </row>
    <row r="203" spans="15:17" ht="15.75" customHeight="1" x14ac:dyDescent="0.25">
      <c r="O203" s="5"/>
      <c r="Q203" s="5"/>
    </row>
    <row r="204" spans="15:17" ht="15.75" customHeight="1" x14ac:dyDescent="0.25">
      <c r="O204" s="5"/>
      <c r="Q204" s="5"/>
    </row>
    <row r="205" spans="15:17" ht="15.75" customHeight="1" x14ac:dyDescent="0.25">
      <c r="O205" s="5"/>
      <c r="Q205" s="5"/>
    </row>
    <row r="206" spans="15:17" ht="15.75" customHeight="1" x14ac:dyDescent="0.25">
      <c r="O206" s="5"/>
      <c r="Q206" s="5"/>
    </row>
    <row r="207" spans="15:17" ht="15.75" customHeight="1" x14ac:dyDescent="0.25">
      <c r="O207" s="5"/>
      <c r="Q207" s="5"/>
    </row>
    <row r="208" spans="15:17" ht="15.75" customHeight="1" x14ac:dyDescent="0.25">
      <c r="O208" s="5"/>
      <c r="Q208" s="5"/>
    </row>
    <row r="209" spans="15:17" ht="15.75" customHeight="1" x14ac:dyDescent="0.25">
      <c r="O209" s="5"/>
      <c r="Q209" s="5"/>
    </row>
    <row r="210" spans="15:17" ht="15.75" customHeight="1" x14ac:dyDescent="0.25">
      <c r="O210" s="5"/>
      <c r="Q210" s="5"/>
    </row>
    <row r="211" spans="15:17" ht="15.75" customHeight="1" x14ac:dyDescent="0.25">
      <c r="O211" s="5"/>
      <c r="Q211" s="5"/>
    </row>
    <row r="212" spans="15:17" ht="15.75" customHeight="1" x14ac:dyDescent="0.25">
      <c r="O212" s="5"/>
      <c r="Q212" s="5"/>
    </row>
    <row r="213" spans="15:17" ht="15.75" customHeight="1" x14ac:dyDescent="0.25">
      <c r="O213" s="5"/>
      <c r="Q213" s="5"/>
    </row>
    <row r="214" spans="15:17" ht="15.75" customHeight="1" x14ac:dyDescent="0.25">
      <c r="O214" s="5"/>
      <c r="Q214" s="5"/>
    </row>
    <row r="215" spans="15:17" ht="15.75" customHeight="1" x14ac:dyDescent="0.25">
      <c r="O215" s="5"/>
      <c r="Q215" s="5"/>
    </row>
    <row r="216" spans="15:17" ht="15.75" customHeight="1" x14ac:dyDescent="0.25">
      <c r="O216" s="5"/>
      <c r="Q216" s="5"/>
    </row>
    <row r="217" spans="15:17" ht="15.75" customHeight="1" x14ac:dyDescent="0.25">
      <c r="O217" s="5"/>
      <c r="Q217" s="5"/>
    </row>
    <row r="218" spans="15:17" ht="15.75" customHeight="1" x14ac:dyDescent="0.25">
      <c r="O218" s="5"/>
      <c r="Q218" s="5"/>
    </row>
    <row r="219" spans="15:17" ht="15.75" customHeight="1" x14ac:dyDescent="0.25">
      <c r="O219" s="5"/>
      <c r="Q219" s="5"/>
    </row>
    <row r="220" spans="15:17" ht="15.75" customHeight="1" x14ac:dyDescent="0.25">
      <c r="O220" s="5"/>
      <c r="Q220" s="5"/>
    </row>
    <row r="221" spans="15:17" ht="15.75" customHeight="1" x14ac:dyDescent="0.25">
      <c r="O221" s="5"/>
      <c r="Q221" s="5"/>
    </row>
    <row r="222" spans="15:17" ht="15.75" customHeight="1" x14ac:dyDescent="0.25">
      <c r="O222" s="5"/>
      <c r="Q222" s="5"/>
    </row>
    <row r="223" spans="15:17" ht="15.75" customHeight="1" x14ac:dyDescent="0.25">
      <c r="O223" s="5"/>
      <c r="Q223" s="5"/>
    </row>
    <row r="224" spans="15:17" ht="15.75" customHeight="1" x14ac:dyDescent="0.25">
      <c r="O224" s="5"/>
      <c r="Q224" s="5"/>
    </row>
    <row r="225" spans="15:17" ht="15.75" customHeight="1" x14ac:dyDescent="0.25">
      <c r="O225" s="5"/>
      <c r="Q225" s="5"/>
    </row>
    <row r="226" spans="15:17" ht="15.75" customHeight="1" x14ac:dyDescent="0.25">
      <c r="O226" s="5"/>
      <c r="Q226" s="5"/>
    </row>
    <row r="227" spans="15:17" ht="15.75" customHeight="1" x14ac:dyDescent="0.25">
      <c r="O227" s="5"/>
      <c r="Q227" s="5"/>
    </row>
    <row r="228" spans="15:17" ht="15.75" customHeight="1" x14ac:dyDescent="0.25">
      <c r="O228" s="5"/>
      <c r="Q228" s="5"/>
    </row>
    <row r="229" spans="15:17" ht="15.75" customHeight="1" x14ac:dyDescent="0.25">
      <c r="O229" s="5"/>
      <c r="Q229" s="5"/>
    </row>
    <row r="230" spans="15:17" ht="15.75" customHeight="1" x14ac:dyDescent="0.25">
      <c r="O230" s="5"/>
      <c r="Q230" s="5"/>
    </row>
    <row r="231" spans="15:17" ht="15.75" customHeight="1" x14ac:dyDescent="0.25">
      <c r="O231" s="5"/>
      <c r="Q231" s="5"/>
    </row>
    <row r="232" spans="15:17" ht="15.75" customHeight="1" x14ac:dyDescent="0.25">
      <c r="O232" s="5"/>
      <c r="Q232" s="5"/>
    </row>
    <row r="233" spans="15:17" ht="15.75" customHeight="1" x14ac:dyDescent="0.25">
      <c r="O233" s="5"/>
      <c r="Q233" s="5"/>
    </row>
    <row r="234" spans="15:17" ht="15.75" customHeight="1" x14ac:dyDescent="0.25">
      <c r="O234" s="5"/>
      <c r="Q234" s="5"/>
    </row>
    <row r="235" spans="15:17" ht="15.75" customHeight="1" x14ac:dyDescent="0.25">
      <c r="O235" s="5"/>
      <c r="Q235" s="5"/>
    </row>
    <row r="236" spans="15:17" ht="15.75" customHeight="1" x14ac:dyDescent="0.25">
      <c r="O236" s="5"/>
      <c r="Q236" s="5"/>
    </row>
    <row r="237" spans="15:17" ht="15.75" customHeight="1" x14ac:dyDescent="0.25">
      <c r="O237" s="5"/>
      <c r="Q237" s="5"/>
    </row>
    <row r="238" spans="15:17" ht="15.75" customHeight="1" x14ac:dyDescent="0.25">
      <c r="O238" s="5"/>
      <c r="Q238" s="5"/>
    </row>
    <row r="239" spans="15:17" ht="15.75" customHeight="1" x14ac:dyDescent="0.25">
      <c r="O239" s="5"/>
      <c r="Q239" s="5"/>
    </row>
    <row r="240" spans="15:17" ht="15.75" customHeight="1" x14ac:dyDescent="0.25">
      <c r="O240" s="5"/>
      <c r="Q240" s="5"/>
    </row>
    <row r="241" spans="15:17" ht="15.75" customHeight="1" x14ac:dyDescent="0.25">
      <c r="O241" s="5"/>
      <c r="Q241" s="5"/>
    </row>
    <row r="242" spans="15:17" ht="15.75" customHeight="1" x14ac:dyDescent="0.25">
      <c r="O242" s="5"/>
      <c r="Q242" s="5"/>
    </row>
    <row r="243" spans="15:17" ht="15.75" customHeight="1" x14ac:dyDescent="0.25">
      <c r="O243" s="5"/>
      <c r="Q243" s="5"/>
    </row>
    <row r="244" spans="15:17" ht="15.75" customHeight="1" x14ac:dyDescent="0.25">
      <c r="O244" s="5"/>
      <c r="Q244" s="5"/>
    </row>
    <row r="245" spans="15:17" ht="15.75" customHeight="1" x14ac:dyDescent="0.25">
      <c r="O245" s="5"/>
      <c r="Q245" s="5"/>
    </row>
    <row r="246" spans="15:17" ht="15.75" customHeight="1" x14ac:dyDescent="0.25">
      <c r="O246" s="5"/>
      <c r="Q246" s="5"/>
    </row>
    <row r="247" spans="15:17" ht="15.75" customHeight="1" x14ac:dyDescent="0.25">
      <c r="O247" s="5"/>
      <c r="Q247" s="5"/>
    </row>
    <row r="248" spans="15:17" ht="15.75" customHeight="1" x14ac:dyDescent="0.25">
      <c r="O248" s="5"/>
      <c r="Q248" s="5"/>
    </row>
    <row r="249" spans="15:17" ht="15.75" customHeight="1" x14ac:dyDescent="0.25">
      <c r="O249" s="5"/>
      <c r="Q249" s="5"/>
    </row>
    <row r="250" spans="15:17" ht="15.75" customHeight="1" x14ac:dyDescent="0.25">
      <c r="O250" s="5"/>
      <c r="Q250" s="5"/>
    </row>
    <row r="251" spans="15:17" ht="15.75" customHeight="1" x14ac:dyDescent="0.25">
      <c r="O251" s="5"/>
      <c r="Q251" s="5"/>
    </row>
    <row r="252" spans="15:17" ht="15.75" customHeight="1" x14ac:dyDescent="0.25">
      <c r="O252" s="5"/>
      <c r="Q252" s="5"/>
    </row>
    <row r="253" spans="15:17" ht="15.75" customHeight="1" x14ac:dyDescent="0.25">
      <c r="O253" s="5"/>
      <c r="Q253" s="5"/>
    </row>
    <row r="254" spans="15:17" ht="15.75" customHeight="1" x14ac:dyDescent="0.25">
      <c r="O254" s="5"/>
      <c r="Q254" s="5"/>
    </row>
    <row r="255" spans="15:17" ht="15.75" customHeight="1" x14ac:dyDescent="0.25">
      <c r="O255" s="5"/>
      <c r="Q255" s="5"/>
    </row>
    <row r="256" spans="15:17" ht="15.75" customHeight="1" x14ac:dyDescent="0.25">
      <c r="O256" s="5"/>
      <c r="Q256" s="5"/>
    </row>
    <row r="257" spans="15:17" ht="15.75" customHeight="1" x14ac:dyDescent="0.25">
      <c r="O257" s="5"/>
      <c r="Q257" s="5"/>
    </row>
    <row r="258" spans="15:17" ht="15.75" customHeight="1" x14ac:dyDescent="0.25">
      <c r="O258" s="5"/>
      <c r="Q258" s="5"/>
    </row>
    <row r="259" spans="15:17" ht="15.75" customHeight="1" x14ac:dyDescent="0.25">
      <c r="O259" s="5"/>
      <c r="Q259" s="5"/>
    </row>
    <row r="260" spans="15:17" ht="15.75" customHeight="1" x14ac:dyDescent="0.25">
      <c r="O260" s="5"/>
      <c r="Q260" s="5"/>
    </row>
    <row r="261" spans="15:17" ht="15.75" customHeight="1" x14ac:dyDescent="0.25">
      <c r="O261" s="5"/>
      <c r="Q261" s="5"/>
    </row>
    <row r="262" spans="15:17" ht="15.75" customHeight="1" x14ac:dyDescent="0.25">
      <c r="O262" s="5"/>
      <c r="Q262" s="5"/>
    </row>
    <row r="263" spans="15:17" ht="15.75" customHeight="1" x14ac:dyDescent="0.25">
      <c r="O263" s="5"/>
      <c r="Q263" s="5"/>
    </row>
    <row r="264" spans="15:17" ht="15.75" customHeight="1" x14ac:dyDescent="0.25">
      <c r="O264" s="5"/>
      <c r="Q264" s="5"/>
    </row>
    <row r="265" spans="15:17" ht="15.75" customHeight="1" x14ac:dyDescent="0.25">
      <c r="O265" s="5"/>
      <c r="Q265" s="5"/>
    </row>
    <row r="266" spans="15:17" ht="15.75" customHeight="1" x14ac:dyDescent="0.25">
      <c r="O266" s="5"/>
      <c r="Q266" s="5"/>
    </row>
    <row r="267" spans="15:17" ht="15.75" customHeight="1" x14ac:dyDescent="0.25">
      <c r="O267" s="5"/>
      <c r="Q267" s="5"/>
    </row>
    <row r="268" spans="15:17" ht="15.75" customHeight="1" x14ac:dyDescent="0.25">
      <c r="O268" s="5"/>
      <c r="Q268" s="5"/>
    </row>
    <row r="269" spans="15:17" ht="15.75" customHeight="1" x14ac:dyDescent="0.25">
      <c r="O269" s="5"/>
      <c r="Q269" s="5"/>
    </row>
    <row r="270" spans="15:17" ht="15.75" customHeight="1" x14ac:dyDescent="0.25">
      <c r="O270" s="5"/>
      <c r="Q270" s="5"/>
    </row>
    <row r="271" spans="15:17" ht="15.75" customHeight="1" x14ac:dyDescent="0.25">
      <c r="O271" s="5"/>
      <c r="Q271" s="5"/>
    </row>
    <row r="272" spans="15:17" ht="15.75" customHeight="1" x14ac:dyDescent="0.25">
      <c r="O272" s="5"/>
      <c r="Q272" s="5"/>
    </row>
    <row r="273" spans="15:17" ht="15.75" customHeight="1" x14ac:dyDescent="0.25">
      <c r="O273" s="5"/>
      <c r="Q273" s="5"/>
    </row>
    <row r="274" spans="15:17" ht="15.75" customHeight="1" x14ac:dyDescent="0.25">
      <c r="O274" s="5"/>
      <c r="Q274" s="5"/>
    </row>
    <row r="275" spans="15:17" ht="15.75" customHeight="1" x14ac:dyDescent="0.25">
      <c r="O275" s="5"/>
      <c r="Q275" s="5"/>
    </row>
    <row r="276" spans="15:17" ht="15.75" customHeight="1" x14ac:dyDescent="0.25">
      <c r="O276" s="5"/>
      <c r="Q276" s="5"/>
    </row>
    <row r="277" spans="15:17" ht="15.75" customHeight="1" x14ac:dyDescent="0.25">
      <c r="O277" s="5"/>
      <c r="Q277" s="5"/>
    </row>
    <row r="278" spans="15:17" ht="15.75" customHeight="1" x14ac:dyDescent="0.25">
      <c r="O278" s="5"/>
      <c r="Q278" s="5"/>
    </row>
    <row r="279" spans="15:17" ht="15.75" customHeight="1" x14ac:dyDescent="0.25">
      <c r="O279" s="5"/>
      <c r="Q279" s="5"/>
    </row>
    <row r="280" spans="15:17" ht="15.75" customHeight="1" x14ac:dyDescent="0.25">
      <c r="O280" s="5"/>
      <c r="Q280" s="5"/>
    </row>
    <row r="281" spans="15:17" ht="15.75" customHeight="1" x14ac:dyDescent="0.25">
      <c r="O281" s="5"/>
      <c r="Q281" s="5"/>
    </row>
    <row r="282" spans="15:17" ht="15.75" customHeight="1" x14ac:dyDescent="0.25">
      <c r="O282" s="5"/>
      <c r="Q282" s="5"/>
    </row>
    <row r="283" spans="15:17" ht="15.75" customHeight="1" x14ac:dyDescent="0.25">
      <c r="O283" s="5"/>
      <c r="Q283" s="5"/>
    </row>
    <row r="284" spans="15:17" ht="15.75" customHeight="1" x14ac:dyDescent="0.25">
      <c r="O284" s="5"/>
      <c r="Q284" s="5"/>
    </row>
    <row r="285" spans="15:17" ht="15.75" customHeight="1" x14ac:dyDescent="0.25">
      <c r="O285" s="5"/>
      <c r="Q285" s="5"/>
    </row>
    <row r="286" spans="15:17" ht="15.75" customHeight="1" x14ac:dyDescent="0.25">
      <c r="O286" s="5"/>
      <c r="Q286" s="5"/>
    </row>
    <row r="287" spans="15:17" ht="15.75" customHeight="1" x14ac:dyDescent="0.25">
      <c r="O287" s="5"/>
      <c r="Q287" s="5"/>
    </row>
    <row r="288" spans="15:17" ht="15.75" customHeight="1" x14ac:dyDescent="0.25">
      <c r="O288" s="5"/>
      <c r="Q288" s="5"/>
    </row>
    <row r="289" spans="15:17" ht="15.75" customHeight="1" x14ac:dyDescent="0.25">
      <c r="O289" s="5"/>
      <c r="Q289" s="5"/>
    </row>
    <row r="290" spans="15:17" ht="15.75" customHeight="1" x14ac:dyDescent="0.25">
      <c r="O290" s="5"/>
      <c r="Q290" s="5"/>
    </row>
    <row r="291" spans="15:17" ht="15.75" customHeight="1" x14ac:dyDescent="0.25">
      <c r="O291" s="5"/>
      <c r="Q291" s="5"/>
    </row>
    <row r="292" spans="15:17" ht="15.75" customHeight="1" x14ac:dyDescent="0.25">
      <c r="O292" s="5"/>
      <c r="Q292" s="5"/>
    </row>
    <row r="293" spans="15:17" ht="15.75" customHeight="1" x14ac:dyDescent="0.25">
      <c r="O293" s="5"/>
      <c r="Q293" s="5"/>
    </row>
    <row r="294" spans="15:17" ht="15.75" customHeight="1" x14ac:dyDescent="0.25">
      <c r="O294" s="5"/>
      <c r="Q294" s="5"/>
    </row>
    <row r="295" spans="15:17" ht="15.75" customHeight="1" x14ac:dyDescent="0.25">
      <c r="O295" s="5"/>
      <c r="Q295" s="5"/>
    </row>
    <row r="296" spans="15:17" ht="15.75" customHeight="1" x14ac:dyDescent="0.25">
      <c r="O296" s="5"/>
      <c r="Q296" s="5"/>
    </row>
    <row r="297" spans="15:17" ht="15.75" customHeight="1" x14ac:dyDescent="0.25">
      <c r="O297" s="5"/>
      <c r="Q297" s="5"/>
    </row>
    <row r="298" spans="15:17" ht="15.75" customHeight="1" x14ac:dyDescent="0.25">
      <c r="O298" s="5"/>
      <c r="Q298" s="5"/>
    </row>
    <row r="299" spans="15:17" ht="15.75" customHeight="1" x14ac:dyDescent="0.25">
      <c r="O299" s="5"/>
      <c r="Q299" s="5"/>
    </row>
    <row r="300" spans="15:17" ht="15.75" customHeight="1" x14ac:dyDescent="0.25">
      <c r="O300" s="5"/>
      <c r="Q300" s="5"/>
    </row>
    <row r="301" spans="15:17" ht="15.75" customHeight="1" x14ac:dyDescent="0.25">
      <c r="O301" s="5"/>
      <c r="Q301" s="5"/>
    </row>
    <row r="302" spans="15:17" ht="15.75" customHeight="1" x14ac:dyDescent="0.25">
      <c r="O302" s="5"/>
      <c r="Q302" s="5"/>
    </row>
    <row r="303" spans="15:17" ht="15.75" customHeight="1" x14ac:dyDescent="0.25">
      <c r="O303" s="5"/>
      <c r="Q303" s="5"/>
    </row>
    <row r="304" spans="15:17" ht="15.75" customHeight="1" x14ac:dyDescent="0.25">
      <c r="O304" s="5"/>
      <c r="Q304" s="5"/>
    </row>
    <row r="305" spans="15:17" ht="15.75" customHeight="1" x14ac:dyDescent="0.25">
      <c r="O305" s="5"/>
      <c r="Q305" s="5"/>
    </row>
    <row r="306" spans="15:17" ht="15.75" customHeight="1" x14ac:dyDescent="0.25">
      <c r="O306" s="5"/>
      <c r="Q306" s="5"/>
    </row>
    <row r="307" spans="15:17" ht="15.75" customHeight="1" x14ac:dyDescent="0.25">
      <c r="O307" s="5"/>
      <c r="Q307" s="5"/>
    </row>
    <row r="308" spans="15:17" ht="15.75" customHeight="1" x14ac:dyDescent="0.25">
      <c r="O308" s="5"/>
      <c r="Q308" s="5"/>
    </row>
    <row r="309" spans="15:17" ht="15.75" customHeight="1" x14ac:dyDescent="0.25">
      <c r="O309" s="5"/>
      <c r="Q309" s="5"/>
    </row>
    <row r="310" spans="15:17" ht="15.75" customHeight="1" x14ac:dyDescent="0.25">
      <c r="O310" s="5"/>
      <c r="Q310" s="5"/>
    </row>
    <row r="311" spans="15:17" ht="15.75" customHeight="1" x14ac:dyDescent="0.25">
      <c r="O311" s="5"/>
      <c r="Q311" s="5"/>
    </row>
    <row r="312" spans="15:17" ht="15.75" customHeight="1" x14ac:dyDescent="0.25">
      <c r="O312" s="5"/>
      <c r="Q312" s="5"/>
    </row>
    <row r="313" spans="15:17" ht="15.75" customHeight="1" x14ac:dyDescent="0.25">
      <c r="O313" s="5"/>
      <c r="Q313" s="5"/>
    </row>
    <row r="314" spans="15:17" ht="15.75" customHeight="1" x14ac:dyDescent="0.25">
      <c r="O314" s="5"/>
      <c r="Q314" s="5"/>
    </row>
    <row r="315" spans="15:17" ht="15.75" customHeight="1" x14ac:dyDescent="0.25">
      <c r="O315" s="5"/>
      <c r="Q315" s="5"/>
    </row>
    <row r="316" spans="15:17" ht="15.75" customHeight="1" x14ac:dyDescent="0.25">
      <c r="O316" s="5"/>
      <c r="Q316" s="5"/>
    </row>
    <row r="317" spans="15:17" ht="15.75" customHeight="1" x14ac:dyDescent="0.25">
      <c r="O317" s="5"/>
      <c r="Q317" s="5"/>
    </row>
    <row r="318" spans="15:17" ht="15.75" customHeight="1" x14ac:dyDescent="0.25">
      <c r="O318" s="5"/>
      <c r="Q318" s="5"/>
    </row>
    <row r="319" spans="15:17" ht="15.75" customHeight="1" x14ac:dyDescent="0.25">
      <c r="O319" s="5"/>
      <c r="Q319" s="5"/>
    </row>
    <row r="320" spans="15:17" ht="15.75" customHeight="1" x14ac:dyDescent="0.25">
      <c r="O320" s="5"/>
      <c r="Q320" s="5"/>
    </row>
    <row r="321" spans="15:17" ht="15.75" customHeight="1" x14ac:dyDescent="0.25">
      <c r="O321" s="5"/>
      <c r="Q321" s="5"/>
    </row>
    <row r="322" spans="15:17" ht="15.75" customHeight="1" x14ac:dyDescent="0.25">
      <c r="O322" s="5"/>
      <c r="Q322" s="5"/>
    </row>
    <row r="323" spans="15:17" ht="15.75" customHeight="1" x14ac:dyDescent="0.25">
      <c r="O323" s="5"/>
      <c r="Q323" s="5"/>
    </row>
    <row r="324" spans="15:17" ht="15.75" customHeight="1" x14ac:dyDescent="0.25">
      <c r="O324" s="5"/>
      <c r="Q324" s="5"/>
    </row>
    <row r="325" spans="15:17" ht="15.75" customHeight="1" x14ac:dyDescent="0.25">
      <c r="O325" s="5"/>
      <c r="Q325" s="5"/>
    </row>
    <row r="326" spans="15:17" ht="15.75" customHeight="1" x14ac:dyDescent="0.25">
      <c r="O326" s="5"/>
      <c r="Q326" s="5"/>
    </row>
    <row r="327" spans="15:17" ht="15.75" customHeight="1" x14ac:dyDescent="0.25">
      <c r="O327" s="5"/>
      <c r="Q327" s="5"/>
    </row>
    <row r="328" spans="15:17" ht="15.75" customHeight="1" x14ac:dyDescent="0.25">
      <c r="O328" s="5"/>
      <c r="Q328" s="5"/>
    </row>
    <row r="329" spans="15:17" ht="15.75" customHeight="1" x14ac:dyDescent="0.25">
      <c r="O329" s="5"/>
      <c r="Q329" s="5"/>
    </row>
    <row r="330" spans="15:17" ht="15.75" customHeight="1" x14ac:dyDescent="0.25">
      <c r="O330" s="5"/>
      <c r="Q330" s="5"/>
    </row>
    <row r="331" spans="15:17" ht="15.75" customHeight="1" x14ac:dyDescent="0.25">
      <c r="O331" s="5"/>
      <c r="Q331" s="5"/>
    </row>
    <row r="332" spans="15:17" ht="15.75" customHeight="1" x14ac:dyDescent="0.25">
      <c r="O332" s="5"/>
      <c r="Q332" s="5"/>
    </row>
    <row r="333" spans="15:17" ht="15.75" customHeight="1" x14ac:dyDescent="0.25">
      <c r="O333" s="5"/>
      <c r="Q333" s="5"/>
    </row>
    <row r="334" spans="15:17" ht="15.75" customHeight="1" x14ac:dyDescent="0.25">
      <c r="O334" s="5"/>
      <c r="Q334" s="5"/>
    </row>
    <row r="335" spans="15:17" ht="15.75" customHeight="1" x14ac:dyDescent="0.25">
      <c r="O335" s="5"/>
      <c r="Q335" s="5"/>
    </row>
    <row r="336" spans="15:17" ht="15.75" customHeight="1" x14ac:dyDescent="0.25">
      <c r="O336" s="5"/>
      <c r="Q336" s="5"/>
    </row>
    <row r="337" spans="15:17" ht="15.75" customHeight="1" x14ac:dyDescent="0.25">
      <c r="O337" s="5"/>
      <c r="Q337" s="5"/>
    </row>
    <row r="338" spans="15:17" ht="15.75" customHeight="1" x14ac:dyDescent="0.25">
      <c r="O338" s="5"/>
      <c r="Q338" s="5"/>
    </row>
    <row r="339" spans="15:17" ht="15.75" customHeight="1" x14ac:dyDescent="0.25">
      <c r="O339" s="5"/>
      <c r="Q339" s="5"/>
    </row>
    <row r="340" spans="15:17" ht="15.75" customHeight="1" x14ac:dyDescent="0.25">
      <c r="O340" s="5"/>
      <c r="Q340" s="5"/>
    </row>
    <row r="341" spans="15:17" ht="15.75" customHeight="1" x14ac:dyDescent="0.25">
      <c r="O341" s="5"/>
      <c r="Q341" s="5"/>
    </row>
    <row r="342" spans="15:17" ht="15.75" customHeight="1" x14ac:dyDescent="0.25">
      <c r="O342" s="5"/>
      <c r="Q342" s="5"/>
    </row>
    <row r="343" spans="15:17" ht="15.75" customHeight="1" x14ac:dyDescent="0.25">
      <c r="O343" s="5"/>
      <c r="Q343" s="5"/>
    </row>
    <row r="344" spans="15:17" ht="15.75" customHeight="1" x14ac:dyDescent="0.25">
      <c r="O344" s="5"/>
      <c r="Q344" s="5"/>
    </row>
    <row r="345" spans="15:17" ht="15.75" customHeight="1" x14ac:dyDescent="0.25">
      <c r="O345" s="5"/>
      <c r="Q345" s="5"/>
    </row>
    <row r="346" spans="15:17" ht="15.75" customHeight="1" x14ac:dyDescent="0.25">
      <c r="O346" s="5"/>
      <c r="Q346" s="5"/>
    </row>
    <row r="347" spans="15:17" ht="15.75" customHeight="1" x14ac:dyDescent="0.25">
      <c r="O347" s="5"/>
      <c r="Q347" s="5"/>
    </row>
    <row r="348" spans="15:17" ht="15.75" customHeight="1" x14ac:dyDescent="0.25">
      <c r="O348" s="5"/>
      <c r="Q348" s="5"/>
    </row>
    <row r="349" spans="15:17" ht="15.75" customHeight="1" x14ac:dyDescent="0.25">
      <c r="O349" s="5"/>
      <c r="Q349" s="5"/>
    </row>
    <row r="350" spans="15:17" ht="15.75" customHeight="1" x14ac:dyDescent="0.25">
      <c r="O350" s="5"/>
      <c r="Q350" s="5"/>
    </row>
    <row r="351" spans="15:17" ht="15.75" customHeight="1" x14ac:dyDescent="0.25">
      <c r="O351" s="5"/>
      <c r="Q351" s="5"/>
    </row>
    <row r="352" spans="15:17" ht="15.75" customHeight="1" x14ac:dyDescent="0.25">
      <c r="O352" s="5"/>
      <c r="Q352" s="5"/>
    </row>
    <row r="353" spans="15:17" ht="15.75" customHeight="1" x14ac:dyDescent="0.25">
      <c r="O353" s="5"/>
      <c r="Q353" s="5"/>
    </row>
    <row r="354" spans="15:17" ht="15.75" customHeight="1" x14ac:dyDescent="0.25">
      <c r="O354" s="5"/>
      <c r="Q354" s="5"/>
    </row>
    <row r="355" spans="15:17" ht="15.75" customHeight="1" x14ac:dyDescent="0.25">
      <c r="O355" s="5"/>
      <c r="Q355" s="5"/>
    </row>
    <row r="356" spans="15:17" ht="15.75" customHeight="1" x14ac:dyDescent="0.25">
      <c r="O356" s="5"/>
      <c r="Q356" s="5"/>
    </row>
    <row r="357" spans="15:17" ht="15.75" customHeight="1" x14ac:dyDescent="0.25">
      <c r="O357" s="5"/>
      <c r="Q357" s="5"/>
    </row>
    <row r="358" spans="15:17" ht="15.75" customHeight="1" x14ac:dyDescent="0.25">
      <c r="O358" s="5"/>
      <c r="Q358" s="5"/>
    </row>
    <row r="359" spans="15:17" ht="15.75" customHeight="1" x14ac:dyDescent="0.25">
      <c r="O359" s="5"/>
      <c r="Q359" s="5"/>
    </row>
    <row r="360" spans="15:17" ht="15.75" customHeight="1" x14ac:dyDescent="0.25">
      <c r="O360" s="5"/>
      <c r="Q360" s="5"/>
    </row>
    <row r="361" spans="15:17" ht="15.75" customHeight="1" x14ac:dyDescent="0.25">
      <c r="O361" s="5"/>
      <c r="Q361" s="5"/>
    </row>
    <row r="362" spans="15:17" ht="15.75" customHeight="1" x14ac:dyDescent="0.25">
      <c r="O362" s="5"/>
      <c r="Q362" s="5"/>
    </row>
    <row r="363" spans="15:17" ht="15.75" customHeight="1" x14ac:dyDescent="0.25">
      <c r="O363" s="5"/>
      <c r="Q363" s="5"/>
    </row>
    <row r="364" spans="15:17" ht="15.75" customHeight="1" x14ac:dyDescent="0.25">
      <c r="O364" s="5"/>
      <c r="Q364" s="5"/>
    </row>
    <row r="365" spans="15:17" ht="15.75" customHeight="1" x14ac:dyDescent="0.25">
      <c r="O365" s="5"/>
      <c r="Q365" s="5"/>
    </row>
    <row r="366" spans="15:17" ht="15.75" customHeight="1" x14ac:dyDescent="0.25">
      <c r="O366" s="5"/>
      <c r="Q366" s="5"/>
    </row>
    <row r="367" spans="15:17" ht="15.75" customHeight="1" x14ac:dyDescent="0.25">
      <c r="O367" s="5"/>
      <c r="Q367" s="5"/>
    </row>
    <row r="368" spans="15:17" ht="15.75" customHeight="1" x14ac:dyDescent="0.25">
      <c r="O368" s="5"/>
      <c r="Q368" s="5"/>
    </row>
    <row r="369" spans="15:17" ht="15.75" customHeight="1" x14ac:dyDescent="0.25">
      <c r="O369" s="5"/>
      <c r="Q369" s="5"/>
    </row>
    <row r="370" spans="15:17" ht="15.75" customHeight="1" x14ac:dyDescent="0.25">
      <c r="O370" s="5"/>
      <c r="Q370" s="5"/>
    </row>
    <row r="371" spans="15:17" ht="15.75" customHeight="1" x14ac:dyDescent="0.25">
      <c r="O371" s="5"/>
      <c r="Q371" s="5"/>
    </row>
    <row r="372" spans="15:17" ht="15.75" customHeight="1" x14ac:dyDescent="0.25">
      <c r="O372" s="5"/>
      <c r="Q372" s="5"/>
    </row>
    <row r="373" spans="15:17" ht="15.75" customHeight="1" x14ac:dyDescent="0.25">
      <c r="O373" s="5"/>
      <c r="Q373" s="5"/>
    </row>
    <row r="374" spans="15:17" ht="15.75" customHeight="1" x14ac:dyDescent="0.25">
      <c r="O374" s="5"/>
      <c r="Q374" s="5"/>
    </row>
    <row r="375" spans="15:17" ht="15.75" customHeight="1" x14ac:dyDescent="0.25">
      <c r="O375" s="5"/>
      <c r="Q375" s="5"/>
    </row>
    <row r="376" spans="15:17" ht="15.75" customHeight="1" x14ac:dyDescent="0.25">
      <c r="O376" s="5"/>
      <c r="Q376" s="5"/>
    </row>
    <row r="377" spans="15:17" ht="15.75" customHeight="1" x14ac:dyDescent="0.25">
      <c r="O377" s="5"/>
      <c r="Q377" s="5"/>
    </row>
    <row r="378" spans="15:17" ht="15.75" customHeight="1" x14ac:dyDescent="0.25">
      <c r="O378" s="5"/>
      <c r="Q378" s="5"/>
    </row>
    <row r="379" spans="15:17" ht="15.75" customHeight="1" x14ac:dyDescent="0.25">
      <c r="O379" s="5"/>
      <c r="Q379" s="5"/>
    </row>
    <row r="380" spans="15:17" ht="15.75" customHeight="1" x14ac:dyDescent="0.25">
      <c r="O380" s="5"/>
      <c r="Q380" s="5"/>
    </row>
    <row r="381" spans="15:17" ht="15.75" customHeight="1" x14ac:dyDescent="0.25">
      <c r="O381" s="5"/>
      <c r="Q381" s="5"/>
    </row>
    <row r="382" spans="15:17" ht="15.75" customHeight="1" x14ac:dyDescent="0.25">
      <c r="O382" s="5"/>
      <c r="Q382" s="5"/>
    </row>
    <row r="383" spans="15:17" ht="15.75" customHeight="1" x14ac:dyDescent="0.25">
      <c r="O383" s="5"/>
      <c r="Q383" s="5"/>
    </row>
    <row r="384" spans="15:17" ht="15.75" customHeight="1" x14ac:dyDescent="0.25">
      <c r="O384" s="5"/>
      <c r="Q384" s="5"/>
    </row>
    <row r="385" spans="15:17" ht="15.75" customHeight="1" x14ac:dyDescent="0.25">
      <c r="O385" s="5"/>
      <c r="Q385" s="5"/>
    </row>
    <row r="386" spans="15:17" ht="15.75" customHeight="1" x14ac:dyDescent="0.25">
      <c r="O386" s="5"/>
      <c r="Q386" s="5"/>
    </row>
    <row r="387" spans="15:17" ht="15.75" customHeight="1" x14ac:dyDescent="0.25">
      <c r="O387" s="5"/>
      <c r="Q387" s="5"/>
    </row>
    <row r="388" spans="15:17" ht="15.75" customHeight="1" x14ac:dyDescent="0.25">
      <c r="O388" s="5"/>
      <c r="Q388" s="5"/>
    </row>
    <row r="389" spans="15:17" ht="15.75" customHeight="1" x14ac:dyDescent="0.25">
      <c r="O389" s="5"/>
      <c r="Q389" s="5"/>
    </row>
    <row r="390" spans="15:17" ht="15.75" customHeight="1" x14ac:dyDescent="0.25">
      <c r="O390" s="5"/>
      <c r="Q390" s="5"/>
    </row>
    <row r="391" spans="15:17" ht="15.75" customHeight="1" x14ac:dyDescent="0.25">
      <c r="O391" s="5"/>
      <c r="Q391" s="5"/>
    </row>
    <row r="392" spans="15:17" ht="15.75" customHeight="1" x14ac:dyDescent="0.25">
      <c r="O392" s="5"/>
      <c r="Q392" s="5"/>
    </row>
    <row r="393" spans="15:17" ht="15.75" customHeight="1" x14ac:dyDescent="0.25">
      <c r="O393" s="5"/>
      <c r="Q393" s="5"/>
    </row>
    <row r="394" spans="15:17" ht="15.75" customHeight="1" x14ac:dyDescent="0.25">
      <c r="O394" s="5"/>
      <c r="Q394" s="5"/>
    </row>
    <row r="395" spans="15:17" ht="15.75" customHeight="1" x14ac:dyDescent="0.25">
      <c r="O395" s="5"/>
      <c r="Q395" s="5"/>
    </row>
    <row r="396" spans="15:17" ht="15.75" customHeight="1" x14ac:dyDescent="0.25">
      <c r="O396" s="5"/>
      <c r="Q396" s="5"/>
    </row>
    <row r="397" spans="15:17" ht="15.75" customHeight="1" x14ac:dyDescent="0.25">
      <c r="O397" s="5"/>
      <c r="Q397" s="5"/>
    </row>
    <row r="398" spans="15:17" ht="15.75" customHeight="1" x14ac:dyDescent="0.25">
      <c r="O398" s="5"/>
      <c r="Q398" s="5"/>
    </row>
    <row r="399" spans="15:17" ht="15.75" customHeight="1" x14ac:dyDescent="0.25">
      <c r="O399" s="5"/>
      <c r="Q399" s="5"/>
    </row>
    <row r="400" spans="15:17" ht="15.75" customHeight="1" x14ac:dyDescent="0.25">
      <c r="O400" s="5"/>
      <c r="Q400" s="5"/>
    </row>
    <row r="401" spans="15:17" ht="15.75" customHeight="1" x14ac:dyDescent="0.25">
      <c r="O401" s="5"/>
      <c r="Q401" s="5"/>
    </row>
    <row r="402" spans="15:17" ht="15.75" customHeight="1" x14ac:dyDescent="0.25">
      <c r="O402" s="5"/>
      <c r="Q402" s="5"/>
    </row>
    <row r="403" spans="15:17" ht="15.75" customHeight="1" x14ac:dyDescent="0.25">
      <c r="O403" s="5"/>
      <c r="Q403" s="5"/>
    </row>
    <row r="404" spans="15:17" ht="15.75" customHeight="1" x14ac:dyDescent="0.25">
      <c r="O404" s="5"/>
      <c r="Q404" s="5"/>
    </row>
    <row r="405" spans="15:17" ht="15.75" customHeight="1" x14ac:dyDescent="0.25">
      <c r="O405" s="5"/>
      <c r="Q405" s="5"/>
    </row>
    <row r="406" spans="15:17" ht="15.75" customHeight="1" x14ac:dyDescent="0.25">
      <c r="O406" s="5"/>
      <c r="Q406" s="5"/>
    </row>
    <row r="407" spans="15:17" ht="15.75" customHeight="1" x14ac:dyDescent="0.25">
      <c r="O407" s="5"/>
      <c r="Q407" s="5"/>
    </row>
    <row r="408" spans="15:17" ht="15.75" customHeight="1" x14ac:dyDescent="0.25">
      <c r="O408" s="5"/>
      <c r="Q408" s="5"/>
    </row>
    <row r="409" spans="15:17" ht="15.75" customHeight="1" x14ac:dyDescent="0.25">
      <c r="O409" s="5"/>
      <c r="Q409" s="5"/>
    </row>
    <row r="410" spans="15:17" ht="15.75" customHeight="1" x14ac:dyDescent="0.25">
      <c r="O410" s="5"/>
      <c r="Q410" s="5"/>
    </row>
    <row r="411" spans="15:17" ht="15.75" customHeight="1" x14ac:dyDescent="0.25">
      <c r="O411" s="5"/>
      <c r="Q411" s="5"/>
    </row>
    <row r="412" spans="15:17" ht="15.75" customHeight="1" x14ac:dyDescent="0.25">
      <c r="O412" s="5"/>
      <c r="Q412" s="5"/>
    </row>
    <row r="413" spans="15:17" ht="15.75" customHeight="1" x14ac:dyDescent="0.25">
      <c r="O413" s="5"/>
      <c r="Q413" s="5"/>
    </row>
    <row r="414" spans="15:17" ht="15.75" customHeight="1" x14ac:dyDescent="0.25">
      <c r="O414" s="5"/>
      <c r="Q414" s="5"/>
    </row>
    <row r="415" spans="15:17" ht="15.75" customHeight="1" x14ac:dyDescent="0.25">
      <c r="O415" s="5"/>
      <c r="Q415" s="5"/>
    </row>
    <row r="416" spans="15:17" ht="15.75" customHeight="1" x14ac:dyDescent="0.25">
      <c r="O416" s="5"/>
      <c r="Q416" s="5"/>
    </row>
    <row r="417" spans="15:17" ht="15.75" customHeight="1" x14ac:dyDescent="0.25">
      <c r="O417" s="5"/>
      <c r="Q417" s="5"/>
    </row>
    <row r="418" spans="15:17" ht="15.75" customHeight="1" x14ac:dyDescent="0.25">
      <c r="O418" s="5"/>
      <c r="Q418" s="5"/>
    </row>
    <row r="419" spans="15:17" ht="15.75" customHeight="1" x14ac:dyDescent="0.25">
      <c r="O419" s="5"/>
      <c r="Q419" s="5"/>
    </row>
    <row r="420" spans="15:17" ht="15.75" customHeight="1" x14ac:dyDescent="0.25">
      <c r="O420" s="5"/>
      <c r="Q420" s="5"/>
    </row>
    <row r="421" spans="15:17" ht="15.75" customHeight="1" x14ac:dyDescent="0.25">
      <c r="O421" s="5"/>
      <c r="Q421" s="5"/>
    </row>
    <row r="422" spans="15:17" ht="15.75" customHeight="1" x14ac:dyDescent="0.25">
      <c r="O422" s="5"/>
      <c r="Q422" s="5"/>
    </row>
    <row r="423" spans="15:17" ht="15.75" customHeight="1" x14ac:dyDescent="0.25">
      <c r="O423" s="5"/>
      <c r="Q423" s="5"/>
    </row>
    <row r="424" spans="15:17" ht="15.75" customHeight="1" x14ac:dyDescent="0.25">
      <c r="O424" s="5"/>
      <c r="Q424" s="5"/>
    </row>
    <row r="425" spans="15:17" ht="15.75" customHeight="1" x14ac:dyDescent="0.25">
      <c r="O425" s="5"/>
      <c r="Q425" s="5"/>
    </row>
    <row r="426" spans="15:17" ht="15.75" customHeight="1" x14ac:dyDescent="0.25">
      <c r="O426" s="5"/>
      <c r="Q426" s="5"/>
    </row>
    <row r="427" spans="15:17" ht="15.75" customHeight="1" x14ac:dyDescent="0.25">
      <c r="O427" s="5"/>
      <c r="Q427" s="5"/>
    </row>
    <row r="428" spans="15:17" ht="15.75" customHeight="1" x14ac:dyDescent="0.25">
      <c r="O428" s="5"/>
      <c r="Q428" s="5"/>
    </row>
    <row r="429" spans="15:17" ht="15.75" customHeight="1" x14ac:dyDescent="0.25">
      <c r="O429" s="5"/>
      <c r="Q429" s="5"/>
    </row>
    <row r="430" spans="15:17" ht="15.75" customHeight="1" x14ac:dyDescent="0.25">
      <c r="O430" s="5"/>
      <c r="Q430" s="5"/>
    </row>
    <row r="431" spans="15:17" ht="15.75" customHeight="1" x14ac:dyDescent="0.25">
      <c r="O431" s="5"/>
      <c r="Q431" s="5"/>
    </row>
    <row r="432" spans="15:17" ht="15.75" customHeight="1" x14ac:dyDescent="0.25">
      <c r="O432" s="5"/>
      <c r="Q432" s="5"/>
    </row>
    <row r="433" spans="15:17" ht="15.75" customHeight="1" x14ac:dyDescent="0.25">
      <c r="O433" s="5"/>
      <c r="Q433" s="5"/>
    </row>
    <row r="434" spans="15:17" ht="15.75" customHeight="1" x14ac:dyDescent="0.25">
      <c r="O434" s="5"/>
      <c r="Q434" s="5"/>
    </row>
    <row r="435" spans="15:17" ht="15.75" customHeight="1" x14ac:dyDescent="0.25">
      <c r="O435" s="5"/>
      <c r="Q435" s="5"/>
    </row>
    <row r="436" spans="15:17" ht="15.75" customHeight="1" x14ac:dyDescent="0.25">
      <c r="O436" s="5"/>
      <c r="Q436" s="5"/>
    </row>
    <row r="437" spans="15:17" ht="15.75" customHeight="1" x14ac:dyDescent="0.25">
      <c r="O437" s="5"/>
      <c r="Q437" s="5"/>
    </row>
    <row r="438" spans="15:17" ht="15.75" customHeight="1" x14ac:dyDescent="0.25">
      <c r="O438" s="5"/>
      <c r="Q438" s="5"/>
    </row>
    <row r="439" spans="15:17" ht="15.75" customHeight="1" x14ac:dyDescent="0.25">
      <c r="O439" s="5"/>
      <c r="Q439" s="5"/>
    </row>
    <row r="440" spans="15:17" ht="15.75" customHeight="1" x14ac:dyDescent="0.25">
      <c r="O440" s="5"/>
      <c r="Q440" s="5"/>
    </row>
    <row r="441" spans="15:17" ht="15.75" customHeight="1" x14ac:dyDescent="0.25">
      <c r="O441" s="5"/>
      <c r="Q441" s="5"/>
    </row>
    <row r="442" spans="15:17" ht="15.75" customHeight="1" x14ac:dyDescent="0.25">
      <c r="O442" s="5"/>
      <c r="Q442" s="5"/>
    </row>
    <row r="443" spans="15:17" ht="15.75" customHeight="1" x14ac:dyDescent="0.25">
      <c r="O443" s="5"/>
      <c r="Q443" s="5"/>
    </row>
    <row r="444" spans="15:17" ht="15.75" customHeight="1" x14ac:dyDescent="0.25">
      <c r="O444" s="5"/>
      <c r="Q444" s="5"/>
    </row>
    <row r="445" spans="15:17" ht="15.75" customHeight="1" x14ac:dyDescent="0.25">
      <c r="O445" s="5"/>
      <c r="Q445" s="5"/>
    </row>
    <row r="446" spans="15:17" ht="15.75" customHeight="1" x14ac:dyDescent="0.25">
      <c r="O446" s="5"/>
      <c r="Q446" s="5"/>
    </row>
    <row r="447" spans="15:17" ht="15.75" customHeight="1" x14ac:dyDescent="0.25">
      <c r="O447" s="5"/>
      <c r="Q447" s="5"/>
    </row>
    <row r="448" spans="15:17" ht="15.75" customHeight="1" x14ac:dyDescent="0.25">
      <c r="O448" s="5"/>
      <c r="Q448" s="5"/>
    </row>
    <row r="449" spans="15:17" ht="15.75" customHeight="1" x14ac:dyDescent="0.25">
      <c r="O449" s="5"/>
      <c r="Q449" s="5"/>
    </row>
    <row r="450" spans="15:17" ht="15.75" customHeight="1" x14ac:dyDescent="0.25">
      <c r="O450" s="5"/>
      <c r="Q450" s="5"/>
    </row>
    <row r="451" spans="15:17" ht="15.75" customHeight="1" x14ac:dyDescent="0.25">
      <c r="O451" s="5"/>
      <c r="Q451" s="5"/>
    </row>
    <row r="452" spans="15:17" ht="15.75" customHeight="1" x14ac:dyDescent="0.25">
      <c r="O452" s="5"/>
      <c r="Q452" s="5"/>
    </row>
    <row r="453" spans="15:17" ht="15.75" customHeight="1" x14ac:dyDescent="0.25">
      <c r="O453" s="5"/>
      <c r="Q453" s="5"/>
    </row>
    <row r="454" spans="15:17" ht="15.75" customHeight="1" x14ac:dyDescent="0.25">
      <c r="O454" s="5"/>
      <c r="Q454" s="5"/>
    </row>
    <row r="455" spans="15:17" ht="15.75" customHeight="1" x14ac:dyDescent="0.25">
      <c r="O455" s="5"/>
      <c r="Q455" s="5"/>
    </row>
    <row r="456" spans="15:17" ht="15.75" customHeight="1" x14ac:dyDescent="0.25">
      <c r="O456" s="5"/>
      <c r="Q456" s="5"/>
    </row>
    <row r="457" spans="15:17" ht="15.75" customHeight="1" x14ac:dyDescent="0.25">
      <c r="O457" s="5"/>
      <c r="Q457" s="5"/>
    </row>
    <row r="458" spans="15:17" ht="15.75" customHeight="1" x14ac:dyDescent="0.25">
      <c r="O458" s="5"/>
      <c r="Q458" s="5"/>
    </row>
    <row r="459" spans="15:17" ht="15.75" customHeight="1" x14ac:dyDescent="0.25">
      <c r="O459" s="5"/>
      <c r="Q459" s="5"/>
    </row>
    <row r="460" spans="15:17" ht="15.75" customHeight="1" x14ac:dyDescent="0.25">
      <c r="O460" s="5"/>
      <c r="Q460" s="5"/>
    </row>
    <row r="461" spans="15:17" ht="15.75" customHeight="1" x14ac:dyDescent="0.25">
      <c r="O461" s="5"/>
      <c r="Q461" s="5"/>
    </row>
    <row r="462" spans="15:17" ht="15.75" customHeight="1" x14ac:dyDescent="0.25">
      <c r="O462" s="5"/>
      <c r="Q462" s="5"/>
    </row>
    <row r="463" spans="15:17" ht="15.75" customHeight="1" x14ac:dyDescent="0.25">
      <c r="O463" s="5"/>
      <c r="Q463" s="5"/>
    </row>
    <row r="464" spans="15:17" ht="15.75" customHeight="1" x14ac:dyDescent="0.25">
      <c r="O464" s="5"/>
      <c r="Q464" s="5"/>
    </row>
    <row r="465" spans="15:17" ht="15.75" customHeight="1" x14ac:dyDescent="0.25">
      <c r="O465" s="5"/>
      <c r="Q465" s="5"/>
    </row>
    <row r="466" spans="15:17" ht="15.75" customHeight="1" x14ac:dyDescent="0.25">
      <c r="O466" s="5"/>
      <c r="Q466" s="5"/>
    </row>
    <row r="467" spans="15:17" ht="15.75" customHeight="1" x14ac:dyDescent="0.25">
      <c r="O467" s="5"/>
      <c r="Q467" s="5"/>
    </row>
    <row r="468" spans="15:17" ht="15.75" customHeight="1" x14ac:dyDescent="0.25">
      <c r="O468" s="5"/>
      <c r="Q468" s="5"/>
    </row>
    <row r="469" spans="15:17" ht="15.75" customHeight="1" x14ac:dyDescent="0.25">
      <c r="O469" s="5"/>
      <c r="Q469" s="5"/>
    </row>
    <row r="470" spans="15:17" ht="15.75" customHeight="1" x14ac:dyDescent="0.25">
      <c r="O470" s="5"/>
      <c r="Q470" s="5"/>
    </row>
    <row r="471" spans="15:17" ht="15.75" customHeight="1" x14ac:dyDescent="0.25">
      <c r="O471" s="5"/>
      <c r="Q471" s="5"/>
    </row>
    <row r="472" spans="15:17" ht="15.75" customHeight="1" x14ac:dyDescent="0.25">
      <c r="O472" s="5"/>
      <c r="Q472" s="5"/>
    </row>
    <row r="473" spans="15:17" ht="15.75" customHeight="1" x14ac:dyDescent="0.25">
      <c r="O473" s="5"/>
      <c r="Q473" s="5"/>
    </row>
    <row r="474" spans="15:17" ht="15.75" customHeight="1" x14ac:dyDescent="0.25">
      <c r="O474" s="5"/>
      <c r="Q474" s="5"/>
    </row>
    <row r="475" spans="15:17" ht="15.75" customHeight="1" x14ac:dyDescent="0.25">
      <c r="O475" s="5"/>
      <c r="Q475" s="5"/>
    </row>
    <row r="476" spans="15:17" ht="15.75" customHeight="1" x14ac:dyDescent="0.25">
      <c r="O476" s="5"/>
      <c r="Q476" s="5"/>
    </row>
    <row r="477" spans="15:17" ht="15.75" customHeight="1" x14ac:dyDescent="0.25">
      <c r="O477" s="5"/>
      <c r="Q477" s="5"/>
    </row>
    <row r="478" spans="15:17" ht="15.75" customHeight="1" x14ac:dyDescent="0.25">
      <c r="O478" s="5"/>
      <c r="Q478" s="5"/>
    </row>
    <row r="479" spans="15:17" ht="15.75" customHeight="1" x14ac:dyDescent="0.25">
      <c r="O479" s="5"/>
      <c r="Q479" s="5"/>
    </row>
    <row r="480" spans="15:17" ht="15.75" customHeight="1" x14ac:dyDescent="0.25">
      <c r="O480" s="5"/>
      <c r="Q480" s="5"/>
    </row>
    <row r="481" spans="15:17" ht="15.75" customHeight="1" x14ac:dyDescent="0.25">
      <c r="O481" s="5"/>
      <c r="Q481" s="5"/>
    </row>
    <row r="482" spans="15:17" ht="15.75" customHeight="1" x14ac:dyDescent="0.25">
      <c r="O482" s="5"/>
      <c r="Q482" s="5"/>
    </row>
    <row r="483" spans="15:17" ht="15.75" customHeight="1" x14ac:dyDescent="0.25">
      <c r="O483" s="5"/>
      <c r="Q483" s="5"/>
    </row>
    <row r="484" spans="15:17" ht="15.75" customHeight="1" x14ac:dyDescent="0.25">
      <c r="O484" s="5"/>
      <c r="Q484" s="5"/>
    </row>
    <row r="485" spans="15:17" ht="15.75" customHeight="1" x14ac:dyDescent="0.25">
      <c r="O485" s="5"/>
      <c r="Q485" s="5"/>
    </row>
    <row r="486" spans="15:17" ht="15.75" customHeight="1" x14ac:dyDescent="0.25">
      <c r="O486" s="5"/>
      <c r="Q486" s="5"/>
    </row>
    <row r="487" spans="15:17" ht="15.75" customHeight="1" x14ac:dyDescent="0.25">
      <c r="O487" s="5"/>
      <c r="Q487" s="5"/>
    </row>
    <row r="488" spans="15:17" ht="15.75" customHeight="1" x14ac:dyDescent="0.25">
      <c r="O488" s="5"/>
      <c r="Q488" s="5"/>
    </row>
    <row r="489" spans="15:17" ht="15.75" customHeight="1" x14ac:dyDescent="0.25">
      <c r="O489" s="5"/>
      <c r="Q489" s="5"/>
    </row>
    <row r="490" spans="15:17" ht="15.75" customHeight="1" x14ac:dyDescent="0.25">
      <c r="O490" s="5"/>
      <c r="Q490" s="5"/>
    </row>
    <row r="491" spans="15:17" ht="15.75" customHeight="1" x14ac:dyDescent="0.25">
      <c r="O491" s="5"/>
      <c r="Q491" s="5"/>
    </row>
    <row r="492" spans="15:17" ht="15.75" customHeight="1" x14ac:dyDescent="0.25">
      <c r="O492" s="5"/>
      <c r="Q492" s="5"/>
    </row>
    <row r="493" spans="15:17" ht="15.75" customHeight="1" x14ac:dyDescent="0.25">
      <c r="O493" s="5"/>
      <c r="Q493" s="5"/>
    </row>
    <row r="494" spans="15:17" ht="15.75" customHeight="1" x14ac:dyDescent="0.25">
      <c r="O494" s="5"/>
      <c r="Q494" s="5"/>
    </row>
    <row r="495" spans="15:17" ht="15.75" customHeight="1" x14ac:dyDescent="0.25">
      <c r="O495" s="5"/>
      <c r="Q495" s="5"/>
    </row>
    <row r="496" spans="15:17" ht="15.75" customHeight="1" x14ac:dyDescent="0.25">
      <c r="O496" s="5"/>
      <c r="Q496" s="5"/>
    </row>
    <row r="497" spans="15:17" ht="15.75" customHeight="1" x14ac:dyDescent="0.25">
      <c r="O497" s="5"/>
      <c r="Q497" s="5"/>
    </row>
    <row r="498" spans="15:17" ht="15.75" customHeight="1" x14ac:dyDescent="0.25">
      <c r="O498" s="5"/>
      <c r="Q498" s="5"/>
    </row>
    <row r="499" spans="15:17" ht="15.75" customHeight="1" x14ac:dyDescent="0.25">
      <c r="O499" s="5"/>
      <c r="Q499" s="5"/>
    </row>
    <row r="500" spans="15:17" ht="15.75" customHeight="1" x14ac:dyDescent="0.25">
      <c r="O500" s="5"/>
      <c r="Q500" s="5"/>
    </row>
    <row r="501" spans="15:17" ht="15.75" customHeight="1" x14ac:dyDescent="0.25">
      <c r="O501" s="5"/>
      <c r="Q501" s="5"/>
    </row>
    <row r="502" spans="15:17" ht="15.75" customHeight="1" x14ac:dyDescent="0.25">
      <c r="O502" s="5"/>
      <c r="Q502" s="5"/>
    </row>
    <row r="503" spans="15:17" ht="15.75" customHeight="1" x14ac:dyDescent="0.25">
      <c r="O503" s="5"/>
      <c r="Q503" s="5"/>
    </row>
    <row r="504" spans="15:17" ht="15.75" customHeight="1" x14ac:dyDescent="0.25">
      <c r="O504" s="5"/>
      <c r="Q504" s="5"/>
    </row>
    <row r="505" spans="15:17" ht="15.75" customHeight="1" x14ac:dyDescent="0.25">
      <c r="O505" s="5"/>
      <c r="Q505" s="5"/>
    </row>
    <row r="506" spans="15:17" ht="15.75" customHeight="1" x14ac:dyDescent="0.25">
      <c r="O506" s="5"/>
      <c r="Q506" s="5"/>
    </row>
    <row r="507" spans="15:17" ht="15.75" customHeight="1" x14ac:dyDescent="0.25">
      <c r="O507" s="5"/>
      <c r="Q507" s="5"/>
    </row>
    <row r="508" spans="15:17" ht="15.75" customHeight="1" x14ac:dyDescent="0.25">
      <c r="O508" s="5"/>
      <c r="Q508" s="5"/>
    </row>
    <row r="509" spans="15:17" ht="15.75" customHeight="1" x14ac:dyDescent="0.25">
      <c r="O509" s="5"/>
      <c r="Q509" s="5"/>
    </row>
    <row r="510" spans="15:17" ht="15.75" customHeight="1" x14ac:dyDescent="0.25">
      <c r="O510" s="5"/>
      <c r="Q510" s="5"/>
    </row>
    <row r="511" spans="15:17" ht="15.75" customHeight="1" x14ac:dyDescent="0.25">
      <c r="O511" s="5"/>
      <c r="Q511" s="5"/>
    </row>
    <row r="512" spans="15:17" ht="15.75" customHeight="1" x14ac:dyDescent="0.25">
      <c r="O512" s="5"/>
      <c r="Q512" s="5"/>
    </row>
    <row r="513" spans="15:17" ht="15.75" customHeight="1" x14ac:dyDescent="0.25">
      <c r="O513" s="5"/>
      <c r="Q513" s="5"/>
    </row>
    <row r="514" spans="15:17" ht="15.75" customHeight="1" x14ac:dyDescent="0.25">
      <c r="O514" s="5"/>
      <c r="Q514" s="5"/>
    </row>
    <row r="515" spans="15:17" ht="15.75" customHeight="1" x14ac:dyDescent="0.25">
      <c r="O515" s="5"/>
      <c r="Q515" s="5"/>
    </row>
    <row r="516" spans="15:17" ht="15.75" customHeight="1" x14ac:dyDescent="0.25">
      <c r="O516" s="5"/>
      <c r="Q516" s="5"/>
    </row>
    <row r="517" spans="15:17" ht="15.75" customHeight="1" x14ac:dyDescent="0.25">
      <c r="O517" s="5"/>
      <c r="Q517" s="5"/>
    </row>
    <row r="518" spans="15:17" ht="15.75" customHeight="1" x14ac:dyDescent="0.25">
      <c r="O518" s="5"/>
      <c r="Q518" s="5"/>
    </row>
    <row r="519" spans="15:17" ht="15.75" customHeight="1" x14ac:dyDescent="0.25">
      <c r="O519" s="5"/>
      <c r="Q519" s="5"/>
    </row>
    <row r="520" spans="15:17" ht="15.75" customHeight="1" x14ac:dyDescent="0.25">
      <c r="O520" s="5"/>
      <c r="Q520" s="5"/>
    </row>
    <row r="521" spans="15:17" ht="15.75" customHeight="1" x14ac:dyDescent="0.25">
      <c r="O521" s="5"/>
      <c r="Q521" s="5"/>
    </row>
    <row r="522" spans="15:17" ht="15.75" customHeight="1" x14ac:dyDescent="0.25">
      <c r="O522" s="5"/>
      <c r="Q522" s="5"/>
    </row>
    <row r="523" spans="15:17" ht="15.75" customHeight="1" x14ac:dyDescent="0.25">
      <c r="O523" s="5"/>
      <c r="Q523" s="5"/>
    </row>
    <row r="524" spans="15:17" ht="15.75" customHeight="1" x14ac:dyDescent="0.25">
      <c r="O524" s="5"/>
      <c r="Q524" s="5"/>
    </row>
    <row r="525" spans="15:17" ht="15.75" customHeight="1" x14ac:dyDescent="0.25">
      <c r="O525" s="5"/>
      <c r="Q525" s="5"/>
    </row>
    <row r="526" spans="15:17" ht="15.75" customHeight="1" x14ac:dyDescent="0.25">
      <c r="O526" s="5"/>
      <c r="Q526" s="5"/>
    </row>
    <row r="527" spans="15:17" ht="15.75" customHeight="1" x14ac:dyDescent="0.25">
      <c r="O527" s="5"/>
      <c r="Q527" s="5"/>
    </row>
    <row r="528" spans="15:17" ht="15.75" customHeight="1" x14ac:dyDescent="0.25">
      <c r="O528" s="5"/>
      <c r="Q528" s="5"/>
    </row>
    <row r="529" spans="15:17" ht="15.75" customHeight="1" x14ac:dyDescent="0.25">
      <c r="O529" s="5"/>
      <c r="Q529" s="5"/>
    </row>
    <row r="530" spans="15:17" ht="15.75" customHeight="1" x14ac:dyDescent="0.25">
      <c r="O530" s="5"/>
      <c r="Q530" s="5"/>
    </row>
    <row r="531" spans="15:17" ht="15.75" customHeight="1" x14ac:dyDescent="0.25">
      <c r="O531" s="5"/>
      <c r="Q531" s="5"/>
    </row>
    <row r="532" spans="15:17" ht="15.75" customHeight="1" x14ac:dyDescent="0.25">
      <c r="O532" s="5"/>
      <c r="Q532" s="5"/>
    </row>
    <row r="533" spans="15:17" ht="15.75" customHeight="1" x14ac:dyDescent="0.25">
      <c r="O533" s="5"/>
      <c r="Q533" s="5"/>
    </row>
    <row r="534" spans="15:17" ht="15.75" customHeight="1" x14ac:dyDescent="0.25">
      <c r="O534" s="5"/>
      <c r="Q534" s="5"/>
    </row>
    <row r="535" spans="15:17" ht="15.75" customHeight="1" x14ac:dyDescent="0.25">
      <c r="O535" s="5"/>
      <c r="Q535" s="5"/>
    </row>
    <row r="536" spans="15:17" ht="15.75" customHeight="1" x14ac:dyDescent="0.25">
      <c r="O536" s="5"/>
      <c r="Q536" s="5"/>
    </row>
    <row r="537" spans="15:17" ht="15.75" customHeight="1" x14ac:dyDescent="0.25">
      <c r="O537" s="5"/>
      <c r="Q537" s="5"/>
    </row>
    <row r="538" spans="15:17" ht="15.75" customHeight="1" x14ac:dyDescent="0.25">
      <c r="O538" s="5"/>
      <c r="Q538" s="5"/>
    </row>
    <row r="539" spans="15:17" ht="15.75" customHeight="1" x14ac:dyDescent="0.25">
      <c r="O539" s="5"/>
      <c r="Q539" s="5"/>
    </row>
    <row r="540" spans="15:17" ht="15.75" customHeight="1" x14ac:dyDescent="0.25">
      <c r="O540" s="5"/>
      <c r="Q540" s="5"/>
    </row>
    <row r="541" spans="15:17" ht="15.75" customHeight="1" x14ac:dyDescent="0.25">
      <c r="O541" s="5"/>
      <c r="Q541" s="5"/>
    </row>
    <row r="542" spans="15:17" ht="15.75" customHeight="1" x14ac:dyDescent="0.25">
      <c r="O542" s="5"/>
      <c r="Q542" s="5"/>
    </row>
    <row r="543" spans="15:17" ht="15.75" customHeight="1" x14ac:dyDescent="0.25">
      <c r="O543" s="5"/>
      <c r="Q543" s="5"/>
    </row>
    <row r="544" spans="15:17" ht="15.75" customHeight="1" x14ac:dyDescent="0.25">
      <c r="O544" s="5"/>
      <c r="Q544" s="5"/>
    </row>
    <row r="545" spans="15:17" ht="15.75" customHeight="1" x14ac:dyDescent="0.25">
      <c r="O545" s="5"/>
      <c r="Q545" s="5"/>
    </row>
    <row r="546" spans="15:17" ht="15.75" customHeight="1" x14ac:dyDescent="0.25">
      <c r="O546" s="5"/>
      <c r="Q546" s="5"/>
    </row>
    <row r="547" spans="15:17" ht="15.75" customHeight="1" x14ac:dyDescent="0.25">
      <c r="O547" s="5"/>
      <c r="Q547" s="5"/>
    </row>
    <row r="548" spans="15:17" ht="15.75" customHeight="1" x14ac:dyDescent="0.25">
      <c r="O548" s="5"/>
      <c r="Q548" s="5"/>
    </row>
    <row r="549" spans="15:17" ht="15.75" customHeight="1" x14ac:dyDescent="0.25">
      <c r="O549" s="5"/>
      <c r="Q549" s="5"/>
    </row>
    <row r="550" spans="15:17" ht="15.75" customHeight="1" x14ac:dyDescent="0.25">
      <c r="O550" s="5"/>
      <c r="Q550" s="5"/>
    </row>
    <row r="551" spans="15:17" ht="15.75" customHeight="1" x14ac:dyDescent="0.25">
      <c r="O551" s="5"/>
      <c r="Q551" s="5"/>
    </row>
    <row r="552" spans="15:17" ht="15.75" customHeight="1" x14ac:dyDescent="0.25">
      <c r="O552" s="5"/>
      <c r="Q552" s="5"/>
    </row>
    <row r="553" spans="15:17" ht="15.75" customHeight="1" x14ac:dyDescent="0.25">
      <c r="O553" s="5"/>
      <c r="Q553" s="5"/>
    </row>
    <row r="554" spans="15:17" ht="15.75" customHeight="1" x14ac:dyDescent="0.25">
      <c r="O554" s="5"/>
      <c r="Q554" s="5"/>
    </row>
    <row r="555" spans="15:17" ht="15.75" customHeight="1" x14ac:dyDescent="0.25">
      <c r="O555" s="5"/>
      <c r="Q555" s="5"/>
    </row>
    <row r="556" spans="15:17" ht="15.75" customHeight="1" x14ac:dyDescent="0.25">
      <c r="O556" s="5"/>
      <c r="Q556" s="5"/>
    </row>
    <row r="557" spans="15:17" ht="15.75" customHeight="1" x14ac:dyDescent="0.25">
      <c r="O557" s="5"/>
      <c r="Q557" s="5"/>
    </row>
    <row r="558" spans="15:17" ht="15.75" customHeight="1" x14ac:dyDescent="0.25">
      <c r="O558" s="5"/>
      <c r="Q558" s="5"/>
    </row>
    <row r="559" spans="15:17" ht="15.75" customHeight="1" x14ac:dyDescent="0.25">
      <c r="O559" s="5"/>
      <c r="Q559" s="5"/>
    </row>
    <row r="560" spans="15:17" ht="15.75" customHeight="1" x14ac:dyDescent="0.25">
      <c r="O560" s="5"/>
      <c r="Q560" s="5"/>
    </row>
    <row r="561" spans="15:17" ht="15.75" customHeight="1" x14ac:dyDescent="0.25">
      <c r="O561" s="5"/>
      <c r="Q561" s="5"/>
    </row>
    <row r="562" spans="15:17" ht="15.75" customHeight="1" x14ac:dyDescent="0.25">
      <c r="O562" s="5"/>
      <c r="Q562" s="5"/>
    </row>
    <row r="563" spans="15:17" ht="15.75" customHeight="1" x14ac:dyDescent="0.25">
      <c r="O563" s="5"/>
      <c r="Q563" s="5"/>
    </row>
    <row r="564" spans="15:17" ht="15.75" customHeight="1" x14ac:dyDescent="0.25">
      <c r="O564" s="5"/>
      <c r="Q564" s="5"/>
    </row>
    <row r="565" spans="15:17" ht="15.75" customHeight="1" x14ac:dyDescent="0.25">
      <c r="O565" s="5"/>
      <c r="Q565" s="5"/>
    </row>
    <row r="566" spans="15:17" ht="15.75" customHeight="1" x14ac:dyDescent="0.25">
      <c r="O566" s="5"/>
      <c r="Q566" s="5"/>
    </row>
    <row r="567" spans="15:17" ht="15.75" customHeight="1" x14ac:dyDescent="0.25">
      <c r="O567" s="5"/>
      <c r="Q567" s="5"/>
    </row>
    <row r="568" spans="15:17" ht="15.75" customHeight="1" x14ac:dyDescent="0.25">
      <c r="O568" s="5"/>
      <c r="Q568" s="5"/>
    </row>
    <row r="569" spans="15:17" ht="15.75" customHeight="1" x14ac:dyDescent="0.25">
      <c r="O569" s="5"/>
      <c r="Q569" s="5"/>
    </row>
    <row r="570" spans="15:17" ht="15.75" customHeight="1" x14ac:dyDescent="0.25">
      <c r="O570" s="5"/>
      <c r="Q570" s="5"/>
    </row>
    <row r="571" spans="15:17" ht="15.75" customHeight="1" x14ac:dyDescent="0.25">
      <c r="O571" s="5"/>
      <c r="Q571" s="5"/>
    </row>
    <row r="572" spans="15:17" ht="15.75" customHeight="1" x14ac:dyDescent="0.25">
      <c r="O572" s="5"/>
      <c r="Q572" s="5"/>
    </row>
    <row r="573" spans="15:17" ht="15.75" customHeight="1" x14ac:dyDescent="0.25">
      <c r="O573" s="5"/>
      <c r="Q573" s="5"/>
    </row>
    <row r="574" spans="15:17" ht="15.75" customHeight="1" x14ac:dyDescent="0.25">
      <c r="O574" s="5"/>
      <c r="Q574" s="5"/>
    </row>
    <row r="575" spans="15:17" ht="15.75" customHeight="1" x14ac:dyDescent="0.25">
      <c r="O575" s="5"/>
      <c r="Q575" s="5"/>
    </row>
    <row r="576" spans="15:17" ht="15.75" customHeight="1" x14ac:dyDescent="0.25">
      <c r="O576" s="5"/>
      <c r="Q576" s="5"/>
    </row>
    <row r="577" spans="15:17" ht="15.75" customHeight="1" x14ac:dyDescent="0.25">
      <c r="O577" s="5"/>
      <c r="Q577" s="5"/>
    </row>
    <row r="578" spans="15:17" ht="15.75" customHeight="1" x14ac:dyDescent="0.25">
      <c r="O578" s="5"/>
      <c r="Q578" s="5"/>
    </row>
    <row r="579" spans="15:17" ht="15.75" customHeight="1" x14ac:dyDescent="0.25">
      <c r="O579" s="5"/>
      <c r="Q579" s="5"/>
    </row>
    <row r="580" spans="15:17" ht="15.75" customHeight="1" x14ac:dyDescent="0.25">
      <c r="O580" s="5"/>
      <c r="Q580" s="5"/>
    </row>
    <row r="581" spans="15:17" ht="15.75" customHeight="1" x14ac:dyDescent="0.25">
      <c r="O581" s="5"/>
      <c r="Q581" s="5"/>
    </row>
    <row r="582" spans="15:17" ht="15.75" customHeight="1" x14ac:dyDescent="0.25">
      <c r="O582" s="5"/>
      <c r="Q582" s="5"/>
    </row>
    <row r="583" spans="15:17" ht="15.75" customHeight="1" x14ac:dyDescent="0.25">
      <c r="O583" s="5"/>
      <c r="Q583" s="5"/>
    </row>
    <row r="584" spans="15:17" ht="15.75" customHeight="1" x14ac:dyDescent="0.25">
      <c r="O584" s="5"/>
      <c r="Q584" s="5"/>
    </row>
    <row r="585" spans="15:17" ht="15.75" customHeight="1" x14ac:dyDescent="0.25">
      <c r="O585" s="5"/>
      <c r="Q585" s="5"/>
    </row>
    <row r="586" spans="15:17" ht="15.75" customHeight="1" x14ac:dyDescent="0.25">
      <c r="O586" s="5"/>
      <c r="Q586" s="5"/>
    </row>
    <row r="587" spans="15:17" ht="15.75" customHeight="1" x14ac:dyDescent="0.25">
      <c r="O587" s="5"/>
      <c r="Q587" s="5"/>
    </row>
    <row r="588" spans="15:17" ht="15.75" customHeight="1" x14ac:dyDescent="0.25">
      <c r="O588" s="5"/>
      <c r="Q588" s="5"/>
    </row>
    <row r="589" spans="15:17" ht="15.75" customHeight="1" x14ac:dyDescent="0.25">
      <c r="O589" s="5"/>
      <c r="Q589" s="5"/>
    </row>
    <row r="590" spans="15:17" ht="15.75" customHeight="1" x14ac:dyDescent="0.25">
      <c r="O590" s="5"/>
      <c r="Q590" s="5"/>
    </row>
    <row r="591" spans="15:17" ht="15.75" customHeight="1" x14ac:dyDescent="0.25">
      <c r="O591" s="5"/>
      <c r="Q591" s="5"/>
    </row>
    <row r="592" spans="15:17" ht="15.75" customHeight="1" x14ac:dyDescent="0.25">
      <c r="O592" s="5"/>
      <c r="Q592" s="5"/>
    </row>
    <row r="593" spans="15:17" ht="15.75" customHeight="1" x14ac:dyDescent="0.25">
      <c r="O593" s="5"/>
      <c r="Q593" s="5"/>
    </row>
    <row r="594" spans="15:17" ht="15.75" customHeight="1" x14ac:dyDescent="0.25">
      <c r="O594" s="5"/>
      <c r="Q594" s="5"/>
    </row>
    <row r="595" spans="15:17" ht="15.75" customHeight="1" x14ac:dyDescent="0.25">
      <c r="O595" s="5"/>
      <c r="Q595" s="5"/>
    </row>
    <row r="596" spans="15:17" ht="15.75" customHeight="1" x14ac:dyDescent="0.25">
      <c r="O596" s="5"/>
      <c r="Q596" s="5"/>
    </row>
    <row r="597" spans="15:17" ht="15.75" customHeight="1" x14ac:dyDescent="0.25">
      <c r="O597" s="5"/>
      <c r="Q597" s="5"/>
    </row>
    <row r="598" spans="15:17" ht="15.75" customHeight="1" x14ac:dyDescent="0.25">
      <c r="O598" s="5"/>
      <c r="Q598" s="5"/>
    </row>
    <row r="599" spans="15:17" ht="15.75" customHeight="1" x14ac:dyDescent="0.25">
      <c r="O599" s="5"/>
      <c r="Q599" s="5"/>
    </row>
    <row r="600" spans="15:17" ht="15.75" customHeight="1" x14ac:dyDescent="0.25">
      <c r="O600" s="5"/>
      <c r="Q600" s="5"/>
    </row>
    <row r="601" spans="15:17" ht="15.75" customHeight="1" x14ac:dyDescent="0.25">
      <c r="O601" s="5"/>
      <c r="Q601" s="5"/>
    </row>
    <row r="602" spans="15:17" ht="15.75" customHeight="1" x14ac:dyDescent="0.25">
      <c r="O602" s="5"/>
      <c r="Q602" s="5"/>
    </row>
    <row r="603" spans="15:17" ht="15.75" customHeight="1" x14ac:dyDescent="0.25">
      <c r="O603" s="5"/>
      <c r="Q603" s="5"/>
    </row>
    <row r="604" spans="15:17" ht="15.75" customHeight="1" x14ac:dyDescent="0.25">
      <c r="O604" s="5"/>
      <c r="Q604" s="5"/>
    </row>
    <row r="605" spans="15:17" ht="15.75" customHeight="1" x14ac:dyDescent="0.25">
      <c r="O605" s="5"/>
      <c r="Q605" s="5"/>
    </row>
    <row r="606" spans="15:17" ht="15.75" customHeight="1" x14ac:dyDescent="0.25">
      <c r="O606" s="5"/>
      <c r="Q606" s="5"/>
    </row>
    <row r="607" spans="15:17" ht="15.75" customHeight="1" x14ac:dyDescent="0.25">
      <c r="O607" s="5"/>
      <c r="Q607" s="5"/>
    </row>
    <row r="608" spans="15:17" ht="15.75" customHeight="1" x14ac:dyDescent="0.25">
      <c r="O608" s="5"/>
      <c r="Q608" s="5"/>
    </row>
    <row r="609" spans="15:17" ht="15.75" customHeight="1" x14ac:dyDescent="0.25">
      <c r="O609" s="5"/>
      <c r="Q609" s="5"/>
    </row>
    <row r="610" spans="15:17" ht="15.75" customHeight="1" x14ac:dyDescent="0.25">
      <c r="O610" s="5"/>
      <c r="Q610" s="5"/>
    </row>
    <row r="611" spans="15:17" ht="15.75" customHeight="1" x14ac:dyDescent="0.25">
      <c r="O611" s="5"/>
      <c r="Q611" s="5"/>
    </row>
    <row r="612" spans="15:17" ht="15.75" customHeight="1" x14ac:dyDescent="0.25">
      <c r="O612" s="5"/>
      <c r="Q612" s="5"/>
    </row>
    <row r="613" spans="15:17" ht="15.75" customHeight="1" x14ac:dyDescent="0.25">
      <c r="O613" s="5"/>
      <c r="Q613" s="5"/>
    </row>
    <row r="614" spans="15:17" ht="15.75" customHeight="1" x14ac:dyDescent="0.25">
      <c r="O614" s="5"/>
      <c r="Q614" s="5"/>
    </row>
    <row r="615" spans="15:17" ht="15.75" customHeight="1" x14ac:dyDescent="0.25">
      <c r="O615" s="5"/>
      <c r="Q615" s="5"/>
    </row>
    <row r="616" spans="15:17" ht="15.75" customHeight="1" x14ac:dyDescent="0.25">
      <c r="O616" s="5"/>
      <c r="Q616" s="5"/>
    </row>
    <row r="617" spans="15:17" ht="15.75" customHeight="1" x14ac:dyDescent="0.25">
      <c r="O617" s="5"/>
      <c r="Q617" s="5"/>
    </row>
    <row r="618" spans="15:17" ht="15.75" customHeight="1" x14ac:dyDescent="0.25">
      <c r="O618" s="5"/>
      <c r="Q618" s="5"/>
    </row>
    <row r="619" spans="15:17" ht="15.75" customHeight="1" x14ac:dyDescent="0.25">
      <c r="O619" s="5"/>
      <c r="Q619" s="5"/>
    </row>
    <row r="620" spans="15:17" ht="15.75" customHeight="1" x14ac:dyDescent="0.25">
      <c r="O620" s="5"/>
      <c r="Q620" s="5"/>
    </row>
    <row r="621" spans="15:17" ht="15.75" customHeight="1" x14ac:dyDescent="0.25">
      <c r="O621" s="5"/>
      <c r="Q621" s="5"/>
    </row>
    <row r="622" spans="15:17" ht="15.75" customHeight="1" x14ac:dyDescent="0.25">
      <c r="O622" s="5"/>
      <c r="Q622" s="5"/>
    </row>
    <row r="623" spans="15:17" ht="15.75" customHeight="1" x14ac:dyDescent="0.25">
      <c r="O623" s="5"/>
      <c r="Q623" s="5"/>
    </row>
    <row r="624" spans="15:17" ht="15.75" customHeight="1" x14ac:dyDescent="0.25">
      <c r="O624" s="5"/>
      <c r="Q624" s="5"/>
    </row>
    <row r="625" spans="15:17" ht="15.75" customHeight="1" x14ac:dyDescent="0.25">
      <c r="O625" s="5"/>
      <c r="Q625" s="5"/>
    </row>
    <row r="626" spans="15:17" ht="15.75" customHeight="1" x14ac:dyDescent="0.25">
      <c r="O626" s="5"/>
      <c r="Q626" s="5"/>
    </row>
    <row r="627" spans="15:17" ht="15.75" customHeight="1" x14ac:dyDescent="0.25">
      <c r="O627" s="5"/>
      <c r="Q627" s="5"/>
    </row>
    <row r="628" spans="15:17" ht="15.75" customHeight="1" x14ac:dyDescent="0.25">
      <c r="O628" s="5"/>
      <c r="Q628" s="5"/>
    </row>
    <row r="629" spans="15:17" ht="15.75" customHeight="1" x14ac:dyDescent="0.25">
      <c r="O629" s="5"/>
      <c r="Q629" s="5"/>
    </row>
    <row r="630" spans="15:17" ht="15.75" customHeight="1" x14ac:dyDescent="0.25">
      <c r="O630" s="5"/>
      <c r="Q630" s="5"/>
    </row>
    <row r="631" spans="15:17" ht="15.75" customHeight="1" x14ac:dyDescent="0.25">
      <c r="O631" s="5"/>
      <c r="Q631" s="5"/>
    </row>
    <row r="632" spans="15:17" ht="15.75" customHeight="1" x14ac:dyDescent="0.25">
      <c r="O632" s="5"/>
      <c r="Q632" s="5"/>
    </row>
    <row r="633" spans="15:17" ht="15.75" customHeight="1" x14ac:dyDescent="0.25">
      <c r="O633" s="5"/>
      <c r="Q633" s="5"/>
    </row>
    <row r="634" spans="15:17" ht="15.75" customHeight="1" x14ac:dyDescent="0.25">
      <c r="O634" s="5"/>
      <c r="Q634" s="5"/>
    </row>
    <row r="635" spans="15:17" ht="15.75" customHeight="1" x14ac:dyDescent="0.25">
      <c r="O635" s="5"/>
      <c r="Q635" s="5"/>
    </row>
    <row r="636" spans="15:17" ht="15.75" customHeight="1" x14ac:dyDescent="0.25">
      <c r="O636" s="5"/>
      <c r="Q636" s="5"/>
    </row>
    <row r="637" spans="15:17" ht="15.75" customHeight="1" x14ac:dyDescent="0.25">
      <c r="O637" s="5"/>
      <c r="Q637" s="5"/>
    </row>
    <row r="638" spans="15:17" ht="15.75" customHeight="1" x14ac:dyDescent="0.25">
      <c r="O638" s="5"/>
      <c r="Q638" s="5"/>
    </row>
    <row r="639" spans="15:17" ht="15.75" customHeight="1" x14ac:dyDescent="0.25">
      <c r="O639" s="5"/>
      <c r="Q639" s="5"/>
    </row>
    <row r="640" spans="15:17" ht="15.75" customHeight="1" x14ac:dyDescent="0.25">
      <c r="O640" s="5"/>
      <c r="Q640" s="5"/>
    </row>
    <row r="641" spans="15:17" ht="15.75" customHeight="1" x14ac:dyDescent="0.25">
      <c r="O641" s="5"/>
      <c r="Q641" s="5"/>
    </row>
    <row r="642" spans="15:17" ht="15.75" customHeight="1" x14ac:dyDescent="0.25">
      <c r="O642" s="5"/>
      <c r="Q642" s="5"/>
    </row>
    <row r="643" spans="15:17" ht="15.75" customHeight="1" x14ac:dyDescent="0.25">
      <c r="O643" s="5"/>
      <c r="Q643" s="5"/>
    </row>
    <row r="644" spans="15:17" ht="15.75" customHeight="1" x14ac:dyDescent="0.25">
      <c r="O644" s="5"/>
      <c r="Q644" s="5"/>
    </row>
    <row r="645" spans="15:17" ht="15.75" customHeight="1" x14ac:dyDescent="0.25">
      <c r="O645" s="5"/>
      <c r="Q645" s="5"/>
    </row>
    <row r="646" spans="15:17" ht="15.75" customHeight="1" x14ac:dyDescent="0.25">
      <c r="O646" s="5"/>
      <c r="Q646" s="5"/>
    </row>
    <row r="647" spans="15:17" ht="15.75" customHeight="1" x14ac:dyDescent="0.25">
      <c r="O647" s="5"/>
      <c r="Q647" s="5"/>
    </row>
    <row r="648" spans="15:17" ht="15.75" customHeight="1" x14ac:dyDescent="0.25">
      <c r="O648" s="5"/>
      <c r="Q648" s="5"/>
    </row>
    <row r="649" spans="15:17" ht="15.75" customHeight="1" x14ac:dyDescent="0.25">
      <c r="O649" s="5"/>
      <c r="Q649" s="5"/>
    </row>
    <row r="650" spans="15:17" ht="15.75" customHeight="1" x14ac:dyDescent="0.25">
      <c r="O650" s="5"/>
      <c r="Q650" s="5"/>
    </row>
    <row r="651" spans="15:17" ht="15.75" customHeight="1" x14ac:dyDescent="0.25">
      <c r="O651" s="5"/>
      <c r="Q651" s="5"/>
    </row>
    <row r="652" spans="15:17" ht="15.75" customHeight="1" x14ac:dyDescent="0.25">
      <c r="O652" s="5"/>
      <c r="Q652" s="5"/>
    </row>
    <row r="653" spans="15:17" ht="15.75" customHeight="1" x14ac:dyDescent="0.25">
      <c r="O653" s="5"/>
      <c r="Q653" s="5"/>
    </row>
    <row r="654" spans="15:17" ht="15.75" customHeight="1" x14ac:dyDescent="0.25">
      <c r="O654" s="5"/>
      <c r="Q654" s="5"/>
    </row>
    <row r="655" spans="15:17" ht="15.75" customHeight="1" x14ac:dyDescent="0.25">
      <c r="O655" s="5"/>
      <c r="Q655" s="5"/>
    </row>
    <row r="656" spans="15:17" ht="15.75" customHeight="1" x14ac:dyDescent="0.25">
      <c r="O656" s="5"/>
      <c r="Q656" s="5"/>
    </row>
    <row r="657" spans="15:17" ht="15.75" customHeight="1" x14ac:dyDescent="0.25">
      <c r="O657" s="5"/>
      <c r="Q657" s="5"/>
    </row>
    <row r="658" spans="15:17" ht="15.75" customHeight="1" x14ac:dyDescent="0.25">
      <c r="O658" s="5"/>
      <c r="Q658" s="5"/>
    </row>
    <row r="659" spans="15:17" ht="15.75" customHeight="1" x14ac:dyDescent="0.25">
      <c r="O659" s="5"/>
      <c r="Q659" s="5"/>
    </row>
    <row r="660" spans="15:17" ht="15.75" customHeight="1" x14ac:dyDescent="0.25">
      <c r="O660" s="5"/>
      <c r="Q660" s="5"/>
    </row>
    <row r="661" spans="15:17" ht="15.75" customHeight="1" x14ac:dyDescent="0.25">
      <c r="O661" s="5"/>
      <c r="Q661" s="5"/>
    </row>
    <row r="662" spans="15:17" ht="15.75" customHeight="1" x14ac:dyDescent="0.25">
      <c r="O662" s="5"/>
      <c r="Q662" s="5"/>
    </row>
    <row r="663" spans="15:17" ht="15.75" customHeight="1" x14ac:dyDescent="0.25">
      <c r="O663" s="5"/>
      <c r="Q663" s="5"/>
    </row>
    <row r="664" spans="15:17" ht="15.75" customHeight="1" x14ac:dyDescent="0.25">
      <c r="O664" s="5"/>
      <c r="Q664" s="5"/>
    </row>
    <row r="665" spans="15:17" ht="15.75" customHeight="1" x14ac:dyDescent="0.25">
      <c r="O665" s="5"/>
      <c r="Q665" s="5"/>
    </row>
    <row r="666" spans="15:17" ht="15.75" customHeight="1" x14ac:dyDescent="0.25">
      <c r="O666" s="5"/>
      <c r="Q666" s="5"/>
    </row>
    <row r="667" spans="15:17" ht="15.75" customHeight="1" x14ac:dyDescent="0.25">
      <c r="O667" s="5"/>
      <c r="Q667" s="5"/>
    </row>
    <row r="668" spans="15:17" ht="15.75" customHeight="1" x14ac:dyDescent="0.25">
      <c r="O668" s="5"/>
      <c r="Q668" s="5"/>
    </row>
    <row r="669" spans="15:17" ht="15.75" customHeight="1" x14ac:dyDescent="0.25">
      <c r="O669" s="5"/>
      <c r="Q669" s="5"/>
    </row>
    <row r="670" spans="15:17" ht="15.75" customHeight="1" x14ac:dyDescent="0.25">
      <c r="O670" s="5"/>
      <c r="Q670" s="5"/>
    </row>
    <row r="671" spans="15:17" ht="15.75" customHeight="1" x14ac:dyDescent="0.25">
      <c r="O671" s="5"/>
      <c r="Q671" s="5"/>
    </row>
    <row r="672" spans="15:17" ht="15.75" customHeight="1" x14ac:dyDescent="0.25">
      <c r="O672" s="5"/>
      <c r="Q672" s="5"/>
    </row>
    <row r="673" spans="15:17" ht="15.75" customHeight="1" x14ac:dyDescent="0.25">
      <c r="O673" s="5"/>
      <c r="Q673" s="5"/>
    </row>
    <row r="674" spans="15:17" ht="15.75" customHeight="1" x14ac:dyDescent="0.25">
      <c r="O674" s="5"/>
      <c r="Q674" s="5"/>
    </row>
    <row r="675" spans="15:17" ht="15.75" customHeight="1" x14ac:dyDescent="0.25">
      <c r="O675" s="5"/>
      <c r="Q675" s="5"/>
    </row>
    <row r="676" spans="15:17" ht="15.75" customHeight="1" x14ac:dyDescent="0.25">
      <c r="O676" s="5"/>
      <c r="Q676" s="5"/>
    </row>
    <row r="677" spans="15:17" ht="15.75" customHeight="1" x14ac:dyDescent="0.25">
      <c r="O677" s="5"/>
      <c r="Q677" s="5"/>
    </row>
    <row r="678" spans="15:17" ht="15.75" customHeight="1" x14ac:dyDescent="0.25">
      <c r="O678" s="5"/>
      <c r="Q678" s="5"/>
    </row>
    <row r="679" spans="15:17" ht="15.75" customHeight="1" x14ac:dyDescent="0.25">
      <c r="O679" s="5"/>
      <c r="Q679" s="5"/>
    </row>
    <row r="680" spans="15:17" ht="15.75" customHeight="1" x14ac:dyDescent="0.25">
      <c r="O680" s="5"/>
      <c r="Q680" s="5"/>
    </row>
    <row r="681" spans="15:17" ht="15.75" customHeight="1" x14ac:dyDescent="0.25">
      <c r="O681" s="5"/>
      <c r="Q681" s="5"/>
    </row>
    <row r="682" spans="15:17" ht="15.75" customHeight="1" x14ac:dyDescent="0.25">
      <c r="O682" s="5"/>
      <c r="Q682" s="5"/>
    </row>
    <row r="683" spans="15:17" ht="15.75" customHeight="1" x14ac:dyDescent="0.25">
      <c r="O683" s="5"/>
      <c r="Q683" s="5"/>
    </row>
    <row r="684" spans="15:17" ht="15.75" customHeight="1" x14ac:dyDescent="0.25">
      <c r="O684" s="5"/>
      <c r="Q684" s="5"/>
    </row>
    <row r="685" spans="15:17" ht="15.75" customHeight="1" x14ac:dyDescent="0.25">
      <c r="O685" s="5"/>
      <c r="Q685" s="5"/>
    </row>
    <row r="686" spans="15:17" ht="15.75" customHeight="1" x14ac:dyDescent="0.25">
      <c r="O686" s="5"/>
      <c r="Q686" s="5"/>
    </row>
    <row r="687" spans="15:17" ht="15.75" customHeight="1" x14ac:dyDescent="0.25">
      <c r="O687" s="5"/>
      <c r="Q687" s="5"/>
    </row>
    <row r="688" spans="15:17" ht="15.75" customHeight="1" x14ac:dyDescent="0.25">
      <c r="O688" s="5"/>
      <c r="Q688" s="5"/>
    </row>
    <row r="689" spans="15:17" ht="15.75" customHeight="1" x14ac:dyDescent="0.25">
      <c r="O689" s="5"/>
      <c r="Q689" s="5"/>
    </row>
    <row r="690" spans="15:17" ht="15.75" customHeight="1" x14ac:dyDescent="0.25">
      <c r="O690" s="5"/>
      <c r="Q690" s="5"/>
    </row>
    <row r="691" spans="15:17" ht="15.75" customHeight="1" x14ac:dyDescent="0.25">
      <c r="O691" s="5"/>
      <c r="Q691" s="5"/>
    </row>
    <row r="692" spans="15:17" ht="15.75" customHeight="1" x14ac:dyDescent="0.25">
      <c r="O692" s="5"/>
      <c r="Q692" s="5"/>
    </row>
    <row r="693" spans="15:17" ht="15.75" customHeight="1" x14ac:dyDescent="0.25">
      <c r="O693" s="5"/>
      <c r="Q693" s="5"/>
    </row>
    <row r="694" spans="15:17" ht="15.75" customHeight="1" x14ac:dyDescent="0.25">
      <c r="O694" s="5"/>
      <c r="Q694" s="5"/>
    </row>
    <row r="695" spans="15:17" ht="15.75" customHeight="1" x14ac:dyDescent="0.25">
      <c r="O695" s="5"/>
      <c r="Q695" s="5"/>
    </row>
    <row r="696" spans="15:17" ht="15.75" customHeight="1" x14ac:dyDescent="0.25">
      <c r="O696" s="5"/>
      <c r="Q696" s="5"/>
    </row>
    <row r="697" spans="15:17" ht="15.75" customHeight="1" x14ac:dyDescent="0.25">
      <c r="O697" s="5"/>
      <c r="Q697" s="5"/>
    </row>
    <row r="698" spans="15:17" ht="15.75" customHeight="1" x14ac:dyDescent="0.25">
      <c r="O698" s="5"/>
      <c r="Q698" s="5"/>
    </row>
    <row r="699" spans="15:17" ht="15.75" customHeight="1" x14ac:dyDescent="0.25">
      <c r="O699" s="5"/>
      <c r="Q699" s="5"/>
    </row>
    <row r="700" spans="15:17" ht="15.75" customHeight="1" x14ac:dyDescent="0.25">
      <c r="O700" s="5"/>
      <c r="Q700" s="5"/>
    </row>
    <row r="701" spans="15:17" ht="15.75" customHeight="1" x14ac:dyDescent="0.25">
      <c r="O701" s="5"/>
      <c r="Q701" s="5"/>
    </row>
    <row r="702" spans="15:17" ht="15.75" customHeight="1" x14ac:dyDescent="0.25">
      <c r="O702" s="5"/>
      <c r="Q702" s="5"/>
    </row>
    <row r="703" spans="15:17" ht="15.75" customHeight="1" x14ac:dyDescent="0.25">
      <c r="O703" s="5"/>
      <c r="Q703" s="5"/>
    </row>
    <row r="704" spans="15:17" ht="15.75" customHeight="1" x14ac:dyDescent="0.25">
      <c r="O704" s="5"/>
      <c r="Q704" s="5"/>
    </row>
    <row r="705" spans="15:17" ht="15.75" customHeight="1" x14ac:dyDescent="0.25">
      <c r="O705" s="5"/>
      <c r="Q705" s="5"/>
    </row>
    <row r="706" spans="15:17" ht="15.75" customHeight="1" x14ac:dyDescent="0.25">
      <c r="O706" s="5"/>
      <c r="Q706" s="5"/>
    </row>
    <row r="707" spans="15:17" ht="15.75" customHeight="1" x14ac:dyDescent="0.25">
      <c r="O707" s="5"/>
      <c r="Q707" s="5"/>
    </row>
    <row r="708" spans="15:17" ht="15.75" customHeight="1" x14ac:dyDescent="0.25">
      <c r="O708" s="5"/>
      <c r="Q708" s="5"/>
    </row>
    <row r="709" spans="15:17" ht="15.75" customHeight="1" x14ac:dyDescent="0.25">
      <c r="O709" s="5"/>
      <c r="Q709" s="5"/>
    </row>
    <row r="710" spans="15:17" ht="15.75" customHeight="1" x14ac:dyDescent="0.25">
      <c r="O710" s="5"/>
      <c r="Q710" s="5"/>
    </row>
    <row r="711" spans="15:17" ht="15.75" customHeight="1" x14ac:dyDescent="0.25">
      <c r="O711" s="5"/>
      <c r="Q711" s="5"/>
    </row>
    <row r="712" spans="15:17" ht="15.75" customHeight="1" x14ac:dyDescent="0.25">
      <c r="O712" s="5"/>
      <c r="Q712" s="5"/>
    </row>
    <row r="713" spans="15:17" ht="15.75" customHeight="1" x14ac:dyDescent="0.25">
      <c r="O713" s="5"/>
      <c r="Q713" s="5"/>
    </row>
    <row r="714" spans="15:17" ht="15.75" customHeight="1" x14ac:dyDescent="0.25">
      <c r="O714" s="5"/>
      <c r="Q714" s="5"/>
    </row>
    <row r="715" spans="15:17" ht="15.75" customHeight="1" x14ac:dyDescent="0.25">
      <c r="O715" s="5"/>
      <c r="Q715" s="5"/>
    </row>
    <row r="716" spans="15:17" ht="15.75" customHeight="1" x14ac:dyDescent="0.25">
      <c r="O716" s="5"/>
      <c r="Q716" s="5"/>
    </row>
    <row r="717" spans="15:17" ht="15.75" customHeight="1" x14ac:dyDescent="0.25">
      <c r="O717" s="5"/>
      <c r="Q717" s="5"/>
    </row>
    <row r="718" spans="15:17" ht="15.75" customHeight="1" x14ac:dyDescent="0.25">
      <c r="O718" s="5"/>
      <c r="Q718" s="5"/>
    </row>
    <row r="719" spans="15:17" ht="15.75" customHeight="1" x14ac:dyDescent="0.25">
      <c r="O719" s="5"/>
      <c r="Q719" s="5"/>
    </row>
    <row r="720" spans="15:17" ht="15.75" customHeight="1" x14ac:dyDescent="0.25">
      <c r="O720" s="5"/>
      <c r="Q720" s="5"/>
    </row>
    <row r="721" spans="15:17" ht="15.75" customHeight="1" x14ac:dyDescent="0.25">
      <c r="O721" s="5"/>
      <c r="Q721" s="5"/>
    </row>
    <row r="722" spans="15:17" ht="15.75" customHeight="1" x14ac:dyDescent="0.25">
      <c r="O722" s="5"/>
      <c r="Q722" s="5"/>
    </row>
    <row r="723" spans="15:17" ht="15.75" customHeight="1" x14ac:dyDescent="0.25">
      <c r="O723" s="5"/>
      <c r="Q723" s="5"/>
    </row>
    <row r="724" spans="15:17" ht="15.75" customHeight="1" x14ac:dyDescent="0.25">
      <c r="O724" s="5"/>
      <c r="Q724" s="5"/>
    </row>
    <row r="725" spans="15:17" ht="15.75" customHeight="1" x14ac:dyDescent="0.25">
      <c r="O725" s="5"/>
      <c r="Q725" s="5"/>
    </row>
    <row r="726" spans="15:17" ht="15.75" customHeight="1" x14ac:dyDescent="0.25">
      <c r="O726" s="5"/>
      <c r="Q726" s="5"/>
    </row>
    <row r="727" spans="15:17" ht="15.75" customHeight="1" x14ac:dyDescent="0.25">
      <c r="O727" s="5"/>
      <c r="Q727" s="5"/>
    </row>
    <row r="728" spans="15:17" ht="15.75" customHeight="1" x14ac:dyDescent="0.25">
      <c r="O728" s="5"/>
      <c r="Q728" s="5"/>
    </row>
    <row r="729" spans="15:17" ht="15.75" customHeight="1" x14ac:dyDescent="0.25">
      <c r="O729" s="5"/>
      <c r="Q729" s="5"/>
    </row>
    <row r="730" spans="15:17" ht="15.75" customHeight="1" x14ac:dyDescent="0.25">
      <c r="O730" s="5"/>
      <c r="Q730" s="5"/>
    </row>
    <row r="731" spans="15:17" ht="15.75" customHeight="1" x14ac:dyDescent="0.25">
      <c r="O731" s="5"/>
      <c r="Q731" s="5"/>
    </row>
    <row r="732" spans="15:17" ht="15.75" customHeight="1" x14ac:dyDescent="0.25">
      <c r="O732" s="5"/>
      <c r="Q732" s="5"/>
    </row>
    <row r="733" spans="15:17" ht="15.75" customHeight="1" x14ac:dyDescent="0.25">
      <c r="O733" s="5"/>
      <c r="Q733" s="5"/>
    </row>
    <row r="734" spans="15:17" ht="15.75" customHeight="1" x14ac:dyDescent="0.25">
      <c r="O734" s="5"/>
      <c r="Q734" s="5"/>
    </row>
    <row r="735" spans="15:17" ht="15.75" customHeight="1" x14ac:dyDescent="0.25">
      <c r="O735" s="5"/>
      <c r="Q735" s="5"/>
    </row>
    <row r="736" spans="15:17" ht="15.75" customHeight="1" x14ac:dyDescent="0.25">
      <c r="O736" s="5"/>
      <c r="Q736" s="5"/>
    </row>
    <row r="737" spans="15:17" ht="15.75" customHeight="1" x14ac:dyDescent="0.25">
      <c r="O737" s="5"/>
      <c r="Q737" s="5"/>
    </row>
    <row r="738" spans="15:17" ht="15.75" customHeight="1" x14ac:dyDescent="0.25">
      <c r="O738" s="5"/>
      <c r="Q738" s="5"/>
    </row>
    <row r="739" spans="15:17" ht="15.75" customHeight="1" x14ac:dyDescent="0.25">
      <c r="O739" s="5"/>
      <c r="Q739" s="5"/>
    </row>
    <row r="740" spans="15:17" ht="15.75" customHeight="1" x14ac:dyDescent="0.25">
      <c r="O740" s="5"/>
      <c r="Q740" s="5"/>
    </row>
    <row r="741" spans="15:17" ht="15.75" customHeight="1" x14ac:dyDescent="0.25">
      <c r="O741" s="5"/>
      <c r="Q741" s="5"/>
    </row>
    <row r="742" spans="15:17" ht="15.75" customHeight="1" x14ac:dyDescent="0.25">
      <c r="O742" s="5"/>
      <c r="Q742" s="5"/>
    </row>
    <row r="743" spans="15:17" ht="15.75" customHeight="1" x14ac:dyDescent="0.25">
      <c r="O743" s="5"/>
      <c r="Q743" s="5"/>
    </row>
    <row r="744" spans="15:17" ht="15.75" customHeight="1" x14ac:dyDescent="0.25">
      <c r="O744" s="5"/>
      <c r="Q744" s="5"/>
    </row>
    <row r="745" spans="15:17" ht="15.75" customHeight="1" x14ac:dyDescent="0.25">
      <c r="O745" s="5"/>
      <c r="Q745" s="5"/>
    </row>
    <row r="746" spans="15:17" ht="15.75" customHeight="1" x14ac:dyDescent="0.25">
      <c r="O746" s="5"/>
      <c r="Q746" s="5"/>
    </row>
    <row r="747" spans="15:17" ht="15.75" customHeight="1" x14ac:dyDescent="0.25">
      <c r="O747" s="5"/>
      <c r="Q747" s="5"/>
    </row>
    <row r="748" spans="15:17" ht="15.75" customHeight="1" x14ac:dyDescent="0.25">
      <c r="O748" s="5"/>
      <c r="Q748" s="5"/>
    </row>
    <row r="749" spans="15:17" ht="15.75" customHeight="1" x14ac:dyDescent="0.25">
      <c r="O749" s="5"/>
      <c r="Q749" s="5"/>
    </row>
    <row r="750" spans="15:17" ht="15.75" customHeight="1" x14ac:dyDescent="0.25">
      <c r="O750" s="5"/>
      <c r="Q750" s="5"/>
    </row>
    <row r="751" spans="15:17" ht="15.75" customHeight="1" x14ac:dyDescent="0.25">
      <c r="O751" s="5"/>
      <c r="Q751" s="5"/>
    </row>
    <row r="752" spans="15:17" ht="15.75" customHeight="1" x14ac:dyDescent="0.25">
      <c r="O752" s="5"/>
      <c r="Q752" s="5"/>
    </row>
    <row r="753" spans="15:17" ht="15.75" customHeight="1" x14ac:dyDescent="0.25">
      <c r="O753" s="5"/>
      <c r="Q753" s="5"/>
    </row>
    <row r="754" spans="15:17" ht="15.75" customHeight="1" x14ac:dyDescent="0.25">
      <c r="O754" s="5"/>
      <c r="Q754" s="5"/>
    </row>
    <row r="755" spans="15:17" ht="15.75" customHeight="1" x14ac:dyDescent="0.25">
      <c r="O755" s="5"/>
      <c r="Q755" s="5"/>
    </row>
    <row r="756" spans="15:17" ht="15.75" customHeight="1" x14ac:dyDescent="0.25">
      <c r="O756" s="5"/>
      <c r="Q756" s="5"/>
    </row>
    <row r="757" spans="15:17" ht="15.75" customHeight="1" x14ac:dyDescent="0.25">
      <c r="O757" s="5"/>
      <c r="Q757" s="5"/>
    </row>
    <row r="758" spans="15:17" ht="15.75" customHeight="1" x14ac:dyDescent="0.25">
      <c r="O758" s="5"/>
      <c r="Q758" s="5"/>
    </row>
    <row r="759" spans="15:17" ht="15.75" customHeight="1" x14ac:dyDescent="0.25">
      <c r="O759" s="5"/>
      <c r="Q759" s="5"/>
    </row>
    <row r="760" spans="15:17" ht="15.75" customHeight="1" x14ac:dyDescent="0.25">
      <c r="O760" s="5"/>
      <c r="Q760" s="5"/>
    </row>
    <row r="761" spans="15:17" ht="15.75" customHeight="1" x14ac:dyDescent="0.25">
      <c r="O761" s="5"/>
      <c r="Q761" s="5"/>
    </row>
    <row r="762" spans="15:17" ht="15.75" customHeight="1" x14ac:dyDescent="0.25">
      <c r="O762" s="5"/>
      <c r="Q762" s="5"/>
    </row>
    <row r="763" spans="15:17" ht="15.75" customHeight="1" x14ac:dyDescent="0.25">
      <c r="O763" s="5"/>
      <c r="Q763" s="5"/>
    </row>
    <row r="764" spans="15:17" ht="15.75" customHeight="1" x14ac:dyDescent="0.25">
      <c r="O764" s="5"/>
      <c r="Q764" s="5"/>
    </row>
    <row r="765" spans="15:17" ht="15.75" customHeight="1" x14ac:dyDescent="0.25">
      <c r="O765" s="5"/>
      <c r="Q765" s="5"/>
    </row>
    <row r="766" spans="15:17" ht="15.75" customHeight="1" x14ac:dyDescent="0.25">
      <c r="O766" s="5"/>
      <c r="Q766" s="5"/>
    </row>
    <row r="767" spans="15:17" ht="15.75" customHeight="1" x14ac:dyDescent="0.25">
      <c r="O767" s="5"/>
      <c r="Q767" s="5"/>
    </row>
    <row r="768" spans="15:17" ht="15.75" customHeight="1" x14ac:dyDescent="0.25">
      <c r="O768" s="5"/>
      <c r="Q768" s="5"/>
    </row>
    <row r="769" spans="15:17" ht="15.75" customHeight="1" x14ac:dyDescent="0.25">
      <c r="O769" s="5"/>
      <c r="Q769" s="5"/>
    </row>
    <row r="770" spans="15:17" ht="15.75" customHeight="1" x14ac:dyDescent="0.25">
      <c r="O770" s="5"/>
      <c r="Q770" s="5"/>
    </row>
    <row r="771" spans="15:17" ht="15.75" customHeight="1" x14ac:dyDescent="0.25">
      <c r="O771" s="5"/>
      <c r="Q771" s="5"/>
    </row>
    <row r="772" spans="15:17" ht="15.75" customHeight="1" x14ac:dyDescent="0.25">
      <c r="O772" s="5"/>
      <c r="Q772" s="5"/>
    </row>
    <row r="773" spans="15:17" ht="15.75" customHeight="1" x14ac:dyDescent="0.25">
      <c r="O773" s="5"/>
      <c r="Q773" s="5"/>
    </row>
    <row r="774" spans="15:17" ht="15.75" customHeight="1" x14ac:dyDescent="0.25">
      <c r="O774" s="5"/>
      <c r="Q774" s="5"/>
    </row>
    <row r="775" spans="15:17" ht="15.75" customHeight="1" x14ac:dyDescent="0.25">
      <c r="O775" s="5"/>
      <c r="Q775" s="5"/>
    </row>
    <row r="776" spans="15:17" ht="15.75" customHeight="1" x14ac:dyDescent="0.25">
      <c r="O776" s="5"/>
      <c r="Q776" s="5"/>
    </row>
    <row r="777" spans="15:17" ht="15.75" customHeight="1" x14ac:dyDescent="0.25">
      <c r="O777" s="5"/>
      <c r="Q777" s="5"/>
    </row>
    <row r="778" spans="15:17" ht="15.75" customHeight="1" x14ac:dyDescent="0.25">
      <c r="O778" s="5"/>
      <c r="Q778" s="5"/>
    </row>
    <row r="779" spans="15:17" ht="15.75" customHeight="1" x14ac:dyDescent="0.25">
      <c r="O779" s="5"/>
      <c r="Q779" s="5"/>
    </row>
    <row r="780" spans="15:17" ht="15.75" customHeight="1" x14ac:dyDescent="0.25">
      <c r="O780" s="5"/>
      <c r="Q780" s="5"/>
    </row>
    <row r="781" spans="15:17" ht="15.75" customHeight="1" x14ac:dyDescent="0.25">
      <c r="O781" s="5"/>
      <c r="Q781" s="5"/>
    </row>
    <row r="782" spans="15:17" ht="15.75" customHeight="1" x14ac:dyDescent="0.25">
      <c r="O782" s="5"/>
      <c r="Q782" s="5"/>
    </row>
    <row r="783" spans="15:17" ht="15.75" customHeight="1" x14ac:dyDescent="0.25">
      <c r="O783" s="5"/>
      <c r="Q783" s="5"/>
    </row>
    <row r="784" spans="15:17" ht="15.75" customHeight="1" x14ac:dyDescent="0.25">
      <c r="O784" s="5"/>
      <c r="Q784" s="5"/>
    </row>
    <row r="785" spans="15:17" ht="15.75" customHeight="1" x14ac:dyDescent="0.25">
      <c r="O785" s="5"/>
      <c r="Q785" s="5"/>
    </row>
    <row r="786" spans="15:17" ht="15.75" customHeight="1" x14ac:dyDescent="0.25">
      <c r="O786" s="5"/>
      <c r="Q786" s="5"/>
    </row>
    <row r="787" spans="15:17" ht="15.75" customHeight="1" x14ac:dyDescent="0.25">
      <c r="O787" s="5"/>
      <c r="Q787" s="5"/>
    </row>
    <row r="788" spans="15:17" ht="15.75" customHeight="1" x14ac:dyDescent="0.25">
      <c r="O788" s="5"/>
      <c r="Q788" s="5"/>
    </row>
    <row r="789" spans="15:17" ht="15.75" customHeight="1" x14ac:dyDescent="0.25">
      <c r="O789" s="5"/>
      <c r="Q789" s="5"/>
    </row>
    <row r="790" spans="15:17" ht="15.75" customHeight="1" x14ac:dyDescent="0.25">
      <c r="O790" s="5"/>
      <c r="Q790" s="5"/>
    </row>
    <row r="791" spans="15:17" ht="15.75" customHeight="1" x14ac:dyDescent="0.25">
      <c r="O791" s="5"/>
      <c r="Q791" s="5"/>
    </row>
    <row r="792" spans="15:17" ht="15.75" customHeight="1" x14ac:dyDescent="0.25">
      <c r="O792" s="5"/>
      <c r="Q792" s="5"/>
    </row>
    <row r="793" spans="15:17" ht="15.75" customHeight="1" x14ac:dyDescent="0.25">
      <c r="O793" s="5"/>
      <c r="Q793" s="5"/>
    </row>
    <row r="794" spans="15:17" ht="15.75" customHeight="1" x14ac:dyDescent="0.25">
      <c r="O794" s="5"/>
      <c r="Q794" s="5"/>
    </row>
    <row r="795" spans="15:17" ht="15.75" customHeight="1" x14ac:dyDescent="0.25">
      <c r="O795" s="5"/>
      <c r="Q795" s="5"/>
    </row>
    <row r="796" spans="15:17" ht="15.75" customHeight="1" x14ac:dyDescent="0.25">
      <c r="O796" s="5"/>
      <c r="Q796" s="5"/>
    </row>
    <row r="797" spans="15:17" ht="15.75" customHeight="1" x14ac:dyDescent="0.25">
      <c r="O797" s="5"/>
      <c r="Q797" s="5"/>
    </row>
    <row r="798" spans="15:17" ht="15.75" customHeight="1" x14ac:dyDescent="0.25">
      <c r="O798" s="5"/>
      <c r="Q798" s="5"/>
    </row>
    <row r="799" spans="15:17" ht="15.75" customHeight="1" x14ac:dyDescent="0.25">
      <c r="O799" s="5"/>
      <c r="Q799" s="5"/>
    </row>
    <row r="800" spans="15:17" ht="15.75" customHeight="1" x14ac:dyDescent="0.25">
      <c r="O800" s="5"/>
      <c r="Q800" s="5"/>
    </row>
    <row r="801" spans="15:17" ht="15.75" customHeight="1" x14ac:dyDescent="0.25">
      <c r="O801" s="5"/>
      <c r="Q801" s="5"/>
    </row>
    <row r="802" spans="15:17" ht="15.75" customHeight="1" x14ac:dyDescent="0.25">
      <c r="O802" s="5"/>
      <c r="Q802" s="5"/>
    </row>
    <row r="803" spans="15:17" ht="15.75" customHeight="1" x14ac:dyDescent="0.25">
      <c r="O803" s="5"/>
      <c r="Q803" s="5"/>
    </row>
    <row r="804" spans="15:17" ht="15.75" customHeight="1" x14ac:dyDescent="0.25">
      <c r="O804" s="5"/>
      <c r="Q804" s="5"/>
    </row>
    <row r="805" spans="15:17" ht="15.75" customHeight="1" x14ac:dyDescent="0.25">
      <c r="O805" s="5"/>
      <c r="Q805" s="5"/>
    </row>
    <row r="806" spans="15:17" ht="15.75" customHeight="1" x14ac:dyDescent="0.25">
      <c r="O806" s="5"/>
      <c r="Q806" s="5"/>
    </row>
    <row r="807" spans="15:17" ht="15.75" customHeight="1" x14ac:dyDescent="0.25">
      <c r="O807" s="5"/>
      <c r="Q807" s="5"/>
    </row>
    <row r="808" spans="15:17" ht="15.75" customHeight="1" x14ac:dyDescent="0.25">
      <c r="O808" s="5"/>
      <c r="Q808" s="5"/>
    </row>
    <row r="809" spans="15:17" ht="15.75" customHeight="1" x14ac:dyDescent="0.25">
      <c r="O809" s="5"/>
      <c r="Q809" s="5"/>
    </row>
    <row r="810" spans="15:17" ht="15.75" customHeight="1" x14ac:dyDescent="0.25">
      <c r="O810" s="5"/>
      <c r="Q810" s="5"/>
    </row>
    <row r="811" spans="15:17" ht="15.75" customHeight="1" x14ac:dyDescent="0.25">
      <c r="O811" s="5"/>
      <c r="Q811" s="5"/>
    </row>
    <row r="812" spans="15:17" ht="15.75" customHeight="1" x14ac:dyDescent="0.25">
      <c r="O812" s="5"/>
      <c r="Q812" s="5"/>
    </row>
    <row r="813" spans="15:17" ht="15.75" customHeight="1" x14ac:dyDescent="0.25">
      <c r="O813" s="5"/>
      <c r="Q813" s="5"/>
    </row>
    <row r="814" spans="15:17" ht="15.75" customHeight="1" x14ac:dyDescent="0.25">
      <c r="O814" s="5"/>
      <c r="Q814" s="5"/>
    </row>
    <row r="815" spans="15:17" ht="15.75" customHeight="1" x14ac:dyDescent="0.25">
      <c r="O815" s="5"/>
      <c r="Q815" s="5"/>
    </row>
    <row r="816" spans="15:17" ht="15.75" customHeight="1" x14ac:dyDescent="0.25">
      <c r="O816" s="5"/>
      <c r="Q816" s="5"/>
    </row>
    <row r="817" spans="15:17" ht="15.75" customHeight="1" x14ac:dyDescent="0.25">
      <c r="O817" s="5"/>
      <c r="Q817" s="5"/>
    </row>
    <row r="818" spans="15:17" ht="15.75" customHeight="1" x14ac:dyDescent="0.25">
      <c r="O818" s="5"/>
      <c r="Q818" s="5"/>
    </row>
    <row r="819" spans="15:17" ht="15.75" customHeight="1" x14ac:dyDescent="0.25">
      <c r="O819" s="5"/>
      <c r="Q819" s="5"/>
    </row>
    <row r="820" spans="15:17" ht="15.75" customHeight="1" x14ac:dyDescent="0.25">
      <c r="O820" s="5"/>
      <c r="Q820" s="5"/>
    </row>
    <row r="821" spans="15:17" ht="15.75" customHeight="1" x14ac:dyDescent="0.25">
      <c r="O821" s="5"/>
      <c r="Q821" s="5"/>
    </row>
    <row r="822" spans="15:17" ht="15.75" customHeight="1" x14ac:dyDescent="0.25">
      <c r="O822" s="5"/>
      <c r="Q822" s="5"/>
    </row>
    <row r="823" spans="15:17" ht="15.75" customHeight="1" x14ac:dyDescent="0.25">
      <c r="O823" s="5"/>
      <c r="Q823" s="5"/>
    </row>
    <row r="824" spans="15:17" ht="15.75" customHeight="1" x14ac:dyDescent="0.25">
      <c r="O824" s="5"/>
      <c r="Q824" s="5"/>
    </row>
    <row r="825" spans="15:17" ht="15.75" customHeight="1" x14ac:dyDescent="0.25">
      <c r="O825" s="5"/>
      <c r="Q825" s="5"/>
    </row>
    <row r="826" spans="15:17" ht="15.75" customHeight="1" x14ac:dyDescent="0.25">
      <c r="O826" s="5"/>
      <c r="Q826" s="5"/>
    </row>
    <row r="827" spans="15:17" ht="15.75" customHeight="1" x14ac:dyDescent="0.25">
      <c r="O827" s="5"/>
      <c r="Q827" s="5"/>
    </row>
    <row r="828" spans="15:17" ht="15.75" customHeight="1" x14ac:dyDescent="0.25">
      <c r="O828" s="5"/>
      <c r="Q828" s="5"/>
    </row>
    <row r="829" spans="15:17" ht="15.75" customHeight="1" x14ac:dyDescent="0.25">
      <c r="O829" s="5"/>
      <c r="Q829" s="5"/>
    </row>
    <row r="830" spans="15:17" ht="15.75" customHeight="1" x14ac:dyDescent="0.25">
      <c r="O830" s="5"/>
      <c r="Q830" s="5"/>
    </row>
    <row r="831" spans="15:17" ht="15.75" customHeight="1" x14ac:dyDescent="0.25">
      <c r="O831" s="5"/>
      <c r="Q831" s="5"/>
    </row>
    <row r="832" spans="15:17" ht="15.75" customHeight="1" x14ac:dyDescent="0.25">
      <c r="O832" s="5"/>
      <c r="Q832" s="5"/>
    </row>
    <row r="833" spans="15:17" ht="15.75" customHeight="1" x14ac:dyDescent="0.25">
      <c r="O833" s="5"/>
      <c r="Q833" s="5"/>
    </row>
    <row r="834" spans="15:17" ht="15.75" customHeight="1" x14ac:dyDescent="0.25">
      <c r="O834" s="5"/>
      <c r="Q834" s="5"/>
    </row>
    <row r="835" spans="15:17" ht="15.75" customHeight="1" x14ac:dyDescent="0.25">
      <c r="O835" s="5"/>
      <c r="Q835" s="5"/>
    </row>
    <row r="836" spans="15:17" ht="15.75" customHeight="1" x14ac:dyDescent="0.25">
      <c r="O836" s="5"/>
      <c r="Q836" s="5"/>
    </row>
    <row r="837" spans="15:17" ht="15.75" customHeight="1" x14ac:dyDescent="0.25">
      <c r="O837" s="5"/>
      <c r="Q837" s="5"/>
    </row>
    <row r="838" spans="15:17" ht="15.75" customHeight="1" x14ac:dyDescent="0.25">
      <c r="O838" s="5"/>
      <c r="Q838" s="5"/>
    </row>
    <row r="839" spans="15:17" ht="15.75" customHeight="1" x14ac:dyDescent="0.25">
      <c r="O839" s="5"/>
      <c r="Q839" s="5"/>
    </row>
    <row r="840" spans="15:17" ht="15.75" customHeight="1" x14ac:dyDescent="0.25">
      <c r="O840" s="5"/>
      <c r="Q840" s="5"/>
    </row>
    <row r="841" spans="15:17" ht="15.75" customHeight="1" x14ac:dyDescent="0.25">
      <c r="O841" s="5"/>
      <c r="Q841" s="5"/>
    </row>
    <row r="842" spans="15:17" ht="15.75" customHeight="1" x14ac:dyDescent="0.25">
      <c r="O842" s="5"/>
      <c r="Q842" s="5"/>
    </row>
    <row r="843" spans="15:17" ht="15.75" customHeight="1" x14ac:dyDescent="0.25">
      <c r="O843" s="5"/>
      <c r="Q843" s="5"/>
    </row>
    <row r="844" spans="15:17" ht="15.75" customHeight="1" x14ac:dyDescent="0.25">
      <c r="O844" s="5"/>
      <c r="Q844" s="5"/>
    </row>
    <row r="845" spans="15:17" ht="15.75" customHeight="1" x14ac:dyDescent="0.25">
      <c r="O845" s="5"/>
      <c r="Q845" s="5"/>
    </row>
    <row r="846" spans="15:17" ht="15.75" customHeight="1" x14ac:dyDescent="0.25">
      <c r="O846" s="5"/>
      <c r="Q846" s="5"/>
    </row>
    <row r="847" spans="15:17" ht="15.75" customHeight="1" x14ac:dyDescent="0.25">
      <c r="O847" s="5"/>
      <c r="Q847" s="5"/>
    </row>
    <row r="848" spans="15:17" ht="15.75" customHeight="1" x14ac:dyDescent="0.25">
      <c r="O848" s="5"/>
      <c r="Q848" s="5"/>
    </row>
    <row r="849" spans="15:17" ht="15.75" customHeight="1" x14ac:dyDescent="0.25">
      <c r="O849" s="5"/>
      <c r="Q849" s="5"/>
    </row>
    <row r="850" spans="15:17" ht="15.75" customHeight="1" x14ac:dyDescent="0.25">
      <c r="O850" s="5"/>
      <c r="Q850" s="5"/>
    </row>
    <row r="851" spans="15:17" ht="15.75" customHeight="1" x14ac:dyDescent="0.25">
      <c r="O851" s="5"/>
      <c r="Q851" s="5"/>
    </row>
    <row r="852" spans="15:17" ht="15.75" customHeight="1" x14ac:dyDescent="0.25">
      <c r="O852" s="5"/>
      <c r="Q852" s="5"/>
    </row>
    <row r="853" spans="15:17" ht="15.75" customHeight="1" x14ac:dyDescent="0.25">
      <c r="O853" s="5"/>
      <c r="Q853" s="5"/>
    </row>
    <row r="854" spans="15:17" ht="15.75" customHeight="1" x14ac:dyDescent="0.25">
      <c r="O854" s="5"/>
      <c r="Q854" s="5"/>
    </row>
    <row r="855" spans="15:17" ht="15.75" customHeight="1" x14ac:dyDescent="0.25">
      <c r="O855" s="5"/>
      <c r="Q855" s="5"/>
    </row>
    <row r="856" spans="15:17" ht="15.75" customHeight="1" x14ac:dyDescent="0.25">
      <c r="O856" s="5"/>
      <c r="Q856" s="5"/>
    </row>
    <row r="857" spans="15:17" ht="15.75" customHeight="1" x14ac:dyDescent="0.25">
      <c r="O857" s="5"/>
      <c r="Q857" s="5"/>
    </row>
    <row r="858" spans="15:17" ht="15.75" customHeight="1" x14ac:dyDescent="0.25">
      <c r="O858" s="5"/>
      <c r="Q858" s="5"/>
    </row>
    <row r="859" spans="15:17" ht="15.75" customHeight="1" x14ac:dyDescent="0.25">
      <c r="O859" s="5"/>
      <c r="Q859" s="5"/>
    </row>
    <row r="860" spans="15:17" ht="15.75" customHeight="1" x14ac:dyDescent="0.25">
      <c r="O860" s="5"/>
      <c r="Q860" s="5"/>
    </row>
    <row r="861" spans="15:17" ht="15.75" customHeight="1" x14ac:dyDescent="0.25">
      <c r="O861" s="5"/>
      <c r="Q861" s="5"/>
    </row>
    <row r="862" spans="15:17" ht="15.75" customHeight="1" x14ac:dyDescent="0.25">
      <c r="O862" s="5"/>
      <c r="Q862" s="5"/>
    </row>
    <row r="863" spans="15:17" ht="15.75" customHeight="1" x14ac:dyDescent="0.25">
      <c r="O863" s="5"/>
      <c r="Q863" s="5"/>
    </row>
    <row r="864" spans="15:17" ht="15.75" customHeight="1" x14ac:dyDescent="0.25">
      <c r="O864" s="5"/>
      <c r="Q864" s="5"/>
    </row>
    <row r="865" spans="15:17" ht="15.75" customHeight="1" x14ac:dyDescent="0.25">
      <c r="O865" s="5"/>
      <c r="Q865" s="5"/>
    </row>
    <row r="866" spans="15:17" ht="15.75" customHeight="1" x14ac:dyDescent="0.25">
      <c r="O866" s="5"/>
      <c r="Q866" s="5"/>
    </row>
    <row r="867" spans="15:17" ht="15.75" customHeight="1" x14ac:dyDescent="0.25">
      <c r="O867" s="5"/>
      <c r="Q867" s="5"/>
    </row>
    <row r="868" spans="15:17" ht="15.75" customHeight="1" x14ac:dyDescent="0.25">
      <c r="O868" s="5"/>
      <c r="Q868" s="5"/>
    </row>
    <row r="869" spans="15:17" ht="15.75" customHeight="1" x14ac:dyDescent="0.25">
      <c r="O869" s="5"/>
      <c r="Q869" s="5"/>
    </row>
    <row r="870" spans="15:17" ht="15.75" customHeight="1" x14ac:dyDescent="0.25">
      <c r="O870" s="5"/>
      <c r="Q870" s="5"/>
    </row>
    <row r="871" spans="15:17" ht="15.75" customHeight="1" x14ac:dyDescent="0.25">
      <c r="O871" s="5"/>
      <c r="Q871" s="5"/>
    </row>
    <row r="872" spans="15:17" ht="15.75" customHeight="1" x14ac:dyDescent="0.25">
      <c r="O872" s="5"/>
      <c r="Q872" s="5"/>
    </row>
    <row r="873" spans="15:17" ht="15.75" customHeight="1" x14ac:dyDescent="0.25">
      <c r="O873" s="5"/>
      <c r="Q873" s="5"/>
    </row>
    <row r="874" spans="15:17" ht="15.75" customHeight="1" x14ac:dyDescent="0.25">
      <c r="O874" s="5"/>
      <c r="Q874" s="5"/>
    </row>
    <row r="875" spans="15:17" ht="15.75" customHeight="1" x14ac:dyDescent="0.25">
      <c r="O875" s="5"/>
      <c r="Q875" s="5"/>
    </row>
    <row r="876" spans="15:17" ht="15.75" customHeight="1" x14ac:dyDescent="0.25">
      <c r="O876" s="5"/>
      <c r="Q876" s="5"/>
    </row>
    <row r="877" spans="15:17" ht="15.75" customHeight="1" x14ac:dyDescent="0.25">
      <c r="O877" s="5"/>
      <c r="Q877" s="5"/>
    </row>
    <row r="878" spans="15:17" ht="15.75" customHeight="1" x14ac:dyDescent="0.25">
      <c r="O878" s="5"/>
      <c r="Q878" s="5"/>
    </row>
    <row r="879" spans="15:17" ht="15.75" customHeight="1" x14ac:dyDescent="0.25">
      <c r="O879" s="5"/>
      <c r="Q879" s="5"/>
    </row>
    <row r="880" spans="15:17" ht="15.75" customHeight="1" x14ac:dyDescent="0.25">
      <c r="O880" s="5"/>
      <c r="Q880" s="5"/>
    </row>
    <row r="881" spans="15:17" ht="15.75" customHeight="1" x14ac:dyDescent="0.25">
      <c r="O881" s="5"/>
      <c r="Q881" s="5"/>
    </row>
    <row r="882" spans="15:17" ht="15.75" customHeight="1" x14ac:dyDescent="0.25">
      <c r="O882" s="5"/>
      <c r="Q882" s="5"/>
    </row>
    <row r="883" spans="15:17" ht="15.75" customHeight="1" x14ac:dyDescent="0.25">
      <c r="O883" s="5"/>
      <c r="Q883" s="5"/>
    </row>
    <row r="884" spans="15:17" ht="15.75" customHeight="1" x14ac:dyDescent="0.25">
      <c r="O884" s="5"/>
      <c r="Q884" s="5"/>
    </row>
    <row r="885" spans="15:17" ht="15.75" customHeight="1" x14ac:dyDescent="0.25">
      <c r="O885" s="5"/>
      <c r="Q885" s="5"/>
    </row>
    <row r="886" spans="15:17" ht="15.75" customHeight="1" x14ac:dyDescent="0.25">
      <c r="O886" s="5"/>
      <c r="Q886" s="5"/>
    </row>
    <row r="887" spans="15:17" ht="15.75" customHeight="1" x14ac:dyDescent="0.25">
      <c r="O887" s="5"/>
      <c r="Q887" s="5"/>
    </row>
    <row r="888" spans="15:17" ht="15.75" customHeight="1" x14ac:dyDescent="0.25">
      <c r="O888" s="5"/>
      <c r="Q888" s="5"/>
    </row>
    <row r="889" spans="15:17" ht="15.75" customHeight="1" x14ac:dyDescent="0.25">
      <c r="O889" s="5"/>
      <c r="Q889" s="5"/>
    </row>
    <row r="890" spans="15:17" ht="15.75" customHeight="1" x14ac:dyDescent="0.25">
      <c r="O890" s="5"/>
      <c r="Q890" s="5"/>
    </row>
    <row r="891" spans="15:17" ht="15.75" customHeight="1" x14ac:dyDescent="0.25">
      <c r="O891" s="5"/>
      <c r="Q891" s="5"/>
    </row>
    <row r="892" spans="15:17" ht="15.75" customHeight="1" x14ac:dyDescent="0.25">
      <c r="O892" s="5"/>
      <c r="Q892" s="5"/>
    </row>
    <row r="893" spans="15:17" ht="15.75" customHeight="1" x14ac:dyDescent="0.25">
      <c r="O893" s="5"/>
      <c r="Q893" s="5"/>
    </row>
    <row r="894" spans="15:17" ht="15.75" customHeight="1" x14ac:dyDescent="0.25">
      <c r="O894" s="5"/>
      <c r="Q894" s="5"/>
    </row>
    <row r="895" spans="15:17" ht="15.75" customHeight="1" x14ac:dyDescent="0.25">
      <c r="O895" s="5"/>
      <c r="Q895" s="5"/>
    </row>
    <row r="896" spans="15:17" ht="15.75" customHeight="1" x14ac:dyDescent="0.25">
      <c r="O896" s="5"/>
      <c r="Q896" s="5"/>
    </row>
    <row r="897" spans="15:17" ht="15.75" customHeight="1" x14ac:dyDescent="0.25">
      <c r="O897" s="5"/>
      <c r="Q897" s="5"/>
    </row>
    <row r="898" spans="15:17" ht="15.75" customHeight="1" x14ac:dyDescent="0.25">
      <c r="O898" s="5"/>
      <c r="Q898" s="5"/>
    </row>
    <row r="899" spans="15:17" ht="15.75" customHeight="1" x14ac:dyDescent="0.25">
      <c r="O899" s="5"/>
      <c r="Q899" s="5"/>
    </row>
    <row r="900" spans="15:17" ht="15.75" customHeight="1" x14ac:dyDescent="0.25">
      <c r="O900" s="5"/>
      <c r="Q900" s="5"/>
    </row>
    <row r="901" spans="15:17" ht="15.75" customHeight="1" x14ac:dyDescent="0.25">
      <c r="O901" s="5"/>
      <c r="Q901" s="5"/>
    </row>
    <row r="902" spans="15:17" ht="15.75" customHeight="1" x14ac:dyDescent="0.25">
      <c r="O902" s="5"/>
      <c r="Q902" s="5"/>
    </row>
    <row r="903" spans="15:17" ht="15.75" customHeight="1" x14ac:dyDescent="0.25">
      <c r="O903" s="5"/>
      <c r="Q903" s="5"/>
    </row>
    <row r="904" spans="15:17" ht="15.75" customHeight="1" x14ac:dyDescent="0.25">
      <c r="O904" s="5"/>
      <c r="Q904" s="5"/>
    </row>
    <row r="905" spans="15:17" ht="15.75" customHeight="1" x14ac:dyDescent="0.25">
      <c r="O905" s="5"/>
      <c r="Q905" s="5"/>
    </row>
    <row r="906" spans="15:17" ht="15.75" customHeight="1" x14ac:dyDescent="0.25">
      <c r="O906" s="5"/>
      <c r="Q906" s="5"/>
    </row>
    <row r="907" spans="15:17" ht="15.75" customHeight="1" x14ac:dyDescent="0.25">
      <c r="O907" s="5"/>
      <c r="Q907" s="5"/>
    </row>
    <row r="908" spans="15:17" ht="15.75" customHeight="1" x14ac:dyDescent="0.25">
      <c r="O908" s="5"/>
      <c r="Q908" s="5"/>
    </row>
    <row r="909" spans="15:17" ht="15.75" customHeight="1" x14ac:dyDescent="0.25">
      <c r="O909" s="5"/>
      <c r="Q909" s="5"/>
    </row>
    <row r="910" spans="15:17" ht="15.75" customHeight="1" x14ac:dyDescent="0.25">
      <c r="O910" s="5"/>
      <c r="Q910" s="5"/>
    </row>
    <row r="911" spans="15:17" ht="15.75" customHeight="1" x14ac:dyDescent="0.25">
      <c r="O911" s="5"/>
      <c r="Q911" s="5"/>
    </row>
    <row r="912" spans="15:17" ht="15.75" customHeight="1" x14ac:dyDescent="0.25">
      <c r="O912" s="5"/>
      <c r="Q912" s="5"/>
    </row>
    <row r="913" spans="15:17" ht="15.75" customHeight="1" x14ac:dyDescent="0.25">
      <c r="O913" s="5"/>
      <c r="Q913" s="5"/>
    </row>
    <row r="914" spans="15:17" ht="15.75" customHeight="1" x14ac:dyDescent="0.25">
      <c r="O914" s="5"/>
      <c r="Q914" s="5"/>
    </row>
    <row r="915" spans="15:17" ht="15.75" customHeight="1" x14ac:dyDescent="0.25">
      <c r="O915" s="5"/>
      <c r="Q915" s="5"/>
    </row>
    <row r="916" spans="15:17" ht="15.75" customHeight="1" x14ac:dyDescent="0.25">
      <c r="O916" s="5"/>
      <c r="Q916" s="5"/>
    </row>
    <row r="917" spans="15:17" ht="15.75" customHeight="1" x14ac:dyDescent="0.25">
      <c r="O917" s="5"/>
      <c r="Q917" s="5"/>
    </row>
    <row r="918" spans="15:17" ht="15.75" customHeight="1" x14ac:dyDescent="0.25">
      <c r="O918" s="5"/>
      <c r="Q918" s="5"/>
    </row>
    <row r="919" spans="15:17" ht="15.75" customHeight="1" x14ac:dyDescent="0.25">
      <c r="O919" s="5"/>
      <c r="Q919" s="5"/>
    </row>
    <row r="920" spans="15:17" ht="15.75" customHeight="1" x14ac:dyDescent="0.25">
      <c r="O920" s="5"/>
      <c r="Q920" s="5"/>
    </row>
    <row r="921" spans="15:17" ht="15.75" customHeight="1" x14ac:dyDescent="0.25">
      <c r="O921" s="5"/>
      <c r="Q921" s="5"/>
    </row>
    <row r="922" spans="15:17" ht="15.75" customHeight="1" x14ac:dyDescent="0.25">
      <c r="O922" s="5"/>
      <c r="Q922" s="5"/>
    </row>
    <row r="923" spans="15:17" ht="15.75" customHeight="1" x14ac:dyDescent="0.25">
      <c r="O923" s="5"/>
      <c r="Q923" s="5"/>
    </row>
    <row r="924" spans="15:17" ht="15.75" customHeight="1" x14ac:dyDescent="0.25">
      <c r="O924" s="5"/>
      <c r="Q924" s="5"/>
    </row>
    <row r="925" spans="15:17" ht="15.75" customHeight="1" x14ac:dyDescent="0.25">
      <c r="O925" s="5"/>
      <c r="Q925" s="5"/>
    </row>
    <row r="926" spans="15:17" ht="15.75" customHeight="1" x14ac:dyDescent="0.25">
      <c r="O926" s="5"/>
      <c r="Q926" s="5"/>
    </row>
    <row r="927" spans="15:17" ht="15.75" customHeight="1" x14ac:dyDescent="0.25">
      <c r="O927" s="5"/>
      <c r="Q927" s="5"/>
    </row>
    <row r="928" spans="15:17" ht="15.75" customHeight="1" x14ac:dyDescent="0.25">
      <c r="O928" s="5"/>
      <c r="Q928" s="5"/>
    </row>
    <row r="929" spans="15:17" ht="15.75" customHeight="1" x14ac:dyDescent="0.25">
      <c r="O929" s="5"/>
      <c r="Q929" s="5"/>
    </row>
    <row r="930" spans="15:17" ht="15.75" customHeight="1" x14ac:dyDescent="0.25">
      <c r="O930" s="5"/>
      <c r="Q930" s="5"/>
    </row>
    <row r="931" spans="15:17" ht="15.75" customHeight="1" x14ac:dyDescent="0.25">
      <c r="O931" s="5"/>
      <c r="Q931" s="5"/>
    </row>
    <row r="932" spans="15:17" ht="15.75" customHeight="1" x14ac:dyDescent="0.25">
      <c r="O932" s="5"/>
      <c r="Q932" s="5"/>
    </row>
    <row r="933" spans="15:17" ht="15.75" customHeight="1" x14ac:dyDescent="0.25">
      <c r="O933" s="5"/>
      <c r="Q933" s="5"/>
    </row>
    <row r="934" spans="15:17" ht="15.75" customHeight="1" x14ac:dyDescent="0.25">
      <c r="O934" s="5"/>
      <c r="Q934" s="5"/>
    </row>
    <row r="935" spans="15:17" ht="15.75" customHeight="1" x14ac:dyDescent="0.25">
      <c r="O935" s="5"/>
      <c r="Q935" s="5"/>
    </row>
    <row r="936" spans="15:17" ht="15.75" customHeight="1" x14ac:dyDescent="0.25">
      <c r="O936" s="5"/>
      <c r="Q936" s="5"/>
    </row>
    <row r="937" spans="15:17" ht="15.75" customHeight="1" x14ac:dyDescent="0.25">
      <c r="O937" s="5"/>
      <c r="Q937" s="5"/>
    </row>
    <row r="938" spans="15:17" ht="15.75" customHeight="1" x14ac:dyDescent="0.25">
      <c r="O938" s="5"/>
      <c r="Q938" s="5"/>
    </row>
    <row r="939" spans="15:17" ht="15.75" customHeight="1" x14ac:dyDescent="0.25">
      <c r="O939" s="5"/>
      <c r="Q939" s="5"/>
    </row>
    <row r="940" spans="15:17" ht="15.75" customHeight="1" x14ac:dyDescent="0.25">
      <c r="O940" s="5"/>
      <c r="Q940" s="5"/>
    </row>
    <row r="941" spans="15:17" ht="15.75" customHeight="1" x14ac:dyDescent="0.25">
      <c r="O941" s="5"/>
      <c r="Q941" s="5"/>
    </row>
    <row r="942" spans="15:17" ht="15.75" customHeight="1" x14ac:dyDescent="0.25">
      <c r="O942" s="5"/>
      <c r="Q942" s="5"/>
    </row>
    <row r="943" spans="15:17" ht="15.75" customHeight="1" x14ac:dyDescent="0.25">
      <c r="O943" s="5"/>
      <c r="Q943" s="5"/>
    </row>
    <row r="944" spans="15:17" ht="15.75" customHeight="1" x14ac:dyDescent="0.25">
      <c r="O944" s="5"/>
      <c r="Q944" s="5"/>
    </row>
    <row r="945" spans="15:17" ht="15.75" customHeight="1" x14ac:dyDescent="0.25">
      <c r="O945" s="5"/>
      <c r="Q945" s="5"/>
    </row>
    <row r="946" spans="15:17" ht="15.75" customHeight="1" x14ac:dyDescent="0.25">
      <c r="O946" s="5"/>
      <c r="Q946" s="5"/>
    </row>
    <row r="947" spans="15:17" ht="15.75" customHeight="1" x14ac:dyDescent="0.25">
      <c r="O947" s="5"/>
      <c r="Q947" s="5"/>
    </row>
    <row r="948" spans="15:17" ht="15.75" customHeight="1" x14ac:dyDescent="0.25">
      <c r="O948" s="5"/>
      <c r="Q948" s="5"/>
    </row>
    <row r="949" spans="15:17" ht="15.75" customHeight="1" x14ac:dyDescent="0.25">
      <c r="O949" s="5"/>
      <c r="Q949" s="5"/>
    </row>
    <row r="950" spans="15:17" ht="15.75" customHeight="1" x14ac:dyDescent="0.25">
      <c r="O950" s="5"/>
      <c r="Q950" s="5"/>
    </row>
    <row r="951" spans="15:17" ht="15.75" customHeight="1" x14ac:dyDescent="0.25">
      <c r="O951" s="5"/>
      <c r="Q951" s="5"/>
    </row>
    <row r="952" spans="15:17" ht="15.75" customHeight="1" x14ac:dyDescent="0.25">
      <c r="O952" s="5"/>
      <c r="Q952" s="5"/>
    </row>
    <row r="953" spans="15:17" ht="15.75" customHeight="1" x14ac:dyDescent="0.25">
      <c r="O953" s="5"/>
      <c r="Q953" s="5"/>
    </row>
    <row r="954" spans="15:17" ht="15.75" customHeight="1" x14ac:dyDescent="0.25">
      <c r="O954" s="5"/>
      <c r="Q954" s="5"/>
    </row>
    <row r="955" spans="15:17" ht="15.75" customHeight="1" x14ac:dyDescent="0.25">
      <c r="O955" s="5"/>
      <c r="Q955" s="5"/>
    </row>
    <row r="956" spans="15:17" ht="15.75" customHeight="1" x14ac:dyDescent="0.25">
      <c r="O956" s="5"/>
      <c r="Q956" s="5"/>
    </row>
    <row r="957" spans="15:17" ht="15.75" customHeight="1" x14ac:dyDescent="0.25">
      <c r="O957" s="5"/>
      <c r="Q957" s="5"/>
    </row>
    <row r="958" spans="15:17" ht="15.75" customHeight="1" x14ac:dyDescent="0.25">
      <c r="O958" s="5"/>
      <c r="Q958" s="5"/>
    </row>
    <row r="959" spans="15:17" ht="15.75" customHeight="1" x14ac:dyDescent="0.25">
      <c r="O959" s="5"/>
      <c r="Q959" s="5"/>
    </row>
    <row r="960" spans="15:17" ht="15.75" customHeight="1" x14ac:dyDescent="0.25">
      <c r="O960" s="5"/>
      <c r="Q960" s="5"/>
    </row>
    <row r="961" spans="15:17" ht="15.75" customHeight="1" x14ac:dyDescent="0.25">
      <c r="O961" s="5"/>
      <c r="Q961" s="5"/>
    </row>
    <row r="962" spans="15:17" ht="15.75" customHeight="1" x14ac:dyDescent="0.25">
      <c r="O962" s="5"/>
      <c r="Q962" s="5"/>
    </row>
    <row r="963" spans="15:17" ht="15.75" customHeight="1" x14ac:dyDescent="0.25">
      <c r="O963" s="5"/>
      <c r="Q963" s="5"/>
    </row>
    <row r="964" spans="15:17" ht="15.75" customHeight="1" x14ac:dyDescent="0.25">
      <c r="O964" s="5"/>
      <c r="Q964" s="5"/>
    </row>
    <row r="965" spans="15:17" ht="15.75" customHeight="1" x14ac:dyDescent="0.25">
      <c r="O965" s="5"/>
      <c r="Q965" s="5"/>
    </row>
    <row r="966" spans="15:17" ht="15.75" customHeight="1" x14ac:dyDescent="0.25">
      <c r="O966" s="5"/>
      <c r="Q966" s="5"/>
    </row>
    <row r="967" spans="15:17" ht="15.75" customHeight="1" x14ac:dyDescent="0.25">
      <c r="O967" s="5"/>
      <c r="Q967" s="5"/>
    </row>
    <row r="968" spans="15:17" ht="15.75" customHeight="1" x14ac:dyDescent="0.25">
      <c r="O968" s="5"/>
      <c r="Q968" s="5"/>
    </row>
    <row r="969" spans="15:17" ht="15.75" customHeight="1" x14ac:dyDescent="0.25">
      <c r="O969" s="5"/>
      <c r="Q969" s="5"/>
    </row>
    <row r="970" spans="15:17" ht="15.75" customHeight="1" x14ac:dyDescent="0.25">
      <c r="O970" s="5"/>
      <c r="Q970" s="5"/>
    </row>
    <row r="971" spans="15:17" ht="15.75" customHeight="1" x14ac:dyDescent="0.25">
      <c r="O971" s="5"/>
      <c r="Q971" s="5"/>
    </row>
    <row r="972" spans="15:17" ht="15.75" customHeight="1" x14ac:dyDescent="0.25">
      <c r="O972" s="5"/>
      <c r="Q972" s="5"/>
    </row>
    <row r="973" spans="15:17" ht="15.75" customHeight="1" x14ac:dyDescent="0.25">
      <c r="O973" s="5"/>
      <c r="Q973" s="5"/>
    </row>
    <row r="974" spans="15:17" ht="15.75" customHeight="1" x14ac:dyDescent="0.25">
      <c r="O974" s="5"/>
      <c r="Q974" s="5"/>
    </row>
    <row r="975" spans="15:17" ht="15.75" customHeight="1" x14ac:dyDescent="0.25">
      <c r="O975" s="5"/>
      <c r="Q975" s="5"/>
    </row>
    <row r="976" spans="15:17" ht="15.75" customHeight="1" x14ac:dyDescent="0.25">
      <c r="O976" s="5"/>
      <c r="Q976" s="5"/>
    </row>
    <row r="977" spans="15:17" ht="15.75" customHeight="1" x14ac:dyDescent="0.25">
      <c r="O977" s="5"/>
      <c r="Q977" s="5"/>
    </row>
    <row r="978" spans="15:17" ht="15.75" customHeight="1" x14ac:dyDescent="0.25">
      <c r="O978" s="5"/>
      <c r="Q978" s="5"/>
    </row>
    <row r="979" spans="15:17" ht="15.75" customHeight="1" x14ac:dyDescent="0.25">
      <c r="O979" s="5"/>
      <c r="Q979" s="5"/>
    </row>
    <row r="980" spans="15:17" ht="15.75" customHeight="1" x14ac:dyDescent="0.25">
      <c r="O980" s="5"/>
      <c r="Q980" s="5"/>
    </row>
    <row r="981" spans="15:17" ht="15.75" customHeight="1" x14ac:dyDescent="0.25">
      <c r="O981" s="5"/>
      <c r="Q981" s="5"/>
    </row>
    <row r="982" spans="15:17" ht="15.75" customHeight="1" x14ac:dyDescent="0.25">
      <c r="O982" s="5"/>
      <c r="Q982" s="5"/>
    </row>
    <row r="983" spans="15:17" ht="15.75" customHeight="1" x14ac:dyDescent="0.25">
      <c r="O983" s="5"/>
      <c r="Q983" s="5"/>
    </row>
    <row r="984" spans="15:17" ht="15.75" customHeight="1" x14ac:dyDescent="0.25">
      <c r="O984" s="5"/>
      <c r="Q984" s="5"/>
    </row>
    <row r="985" spans="15:17" ht="15.75" customHeight="1" x14ac:dyDescent="0.25">
      <c r="O985" s="5"/>
      <c r="Q985" s="5"/>
    </row>
    <row r="986" spans="15:17" ht="15.75" customHeight="1" x14ac:dyDescent="0.25">
      <c r="O986" s="5"/>
      <c r="Q986" s="5"/>
    </row>
    <row r="987" spans="15:17" ht="15.75" customHeight="1" x14ac:dyDescent="0.25">
      <c r="O987" s="5"/>
      <c r="Q987" s="5"/>
    </row>
    <row r="988" spans="15:17" ht="15.75" customHeight="1" x14ac:dyDescent="0.25">
      <c r="O988" s="5"/>
      <c r="Q988" s="5"/>
    </row>
    <row r="989" spans="15:17" ht="15.75" customHeight="1" x14ac:dyDescent="0.25">
      <c r="O989" s="5"/>
      <c r="Q989" s="5"/>
    </row>
    <row r="990" spans="15:17" ht="15.75" customHeight="1" x14ac:dyDescent="0.25">
      <c r="O990" s="5"/>
      <c r="Q990" s="5"/>
    </row>
    <row r="991" spans="15:17" ht="15.75" customHeight="1" x14ac:dyDescent="0.25">
      <c r="O991" s="5"/>
      <c r="Q991" s="5"/>
    </row>
    <row r="992" spans="15:17" ht="15.75" customHeight="1" x14ac:dyDescent="0.25">
      <c r="O992" s="5"/>
      <c r="Q992" s="5"/>
    </row>
    <row r="993" spans="15:17" ht="15.75" customHeight="1" x14ac:dyDescent="0.25">
      <c r="O993" s="5"/>
      <c r="Q993" s="5"/>
    </row>
    <row r="994" spans="15:17" ht="15.75" customHeight="1" x14ac:dyDescent="0.25">
      <c r="O994" s="5"/>
      <c r="Q994" s="5"/>
    </row>
    <row r="995" spans="15:17" ht="15.75" customHeight="1" x14ac:dyDescent="0.25">
      <c r="O995" s="5"/>
      <c r="Q995" s="5"/>
    </row>
    <row r="996" spans="15:17" ht="15.75" customHeight="1" x14ac:dyDescent="0.25">
      <c r="O996" s="5"/>
      <c r="Q996" s="5"/>
    </row>
    <row r="997" spans="15:17" ht="15.75" customHeight="1" x14ac:dyDescent="0.25">
      <c r="O997" s="5"/>
      <c r="Q997" s="5"/>
    </row>
    <row r="998" spans="15:17" ht="15.75" customHeight="1" x14ac:dyDescent="0.25">
      <c r="O998" s="5"/>
      <c r="Q998" s="5"/>
    </row>
  </sheetData>
  <mergeCells count="97">
    <mergeCell ref="CH3:CH4"/>
    <mergeCell ref="CI3:CI4"/>
    <mergeCell ref="CJ3:CJ4"/>
    <mergeCell ref="R5:R13"/>
    <mergeCell ref="AS5:AS14"/>
    <mergeCell ref="BG5:BG14"/>
    <mergeCell ref="CB3:CB4"/>
    <mergeCell ref="CC3:CC4"/>
    <mergeCell ref="CD3:CD4"/>
    <mergeCell ref="CE3:CE4"/>
    <mergeCell ref="CF3:CF4"/>
    <mergeCell ref="CG3:CG4"/>
    <mergeCell ref="BV3:BV4"/>
    <mergeCell ref="BW3:BW4"/>
    <mergeCell ref="BX3:BX4"/>
    <mergeCell ref="BY3:BY4"/>
    <mergeCell ref="BZ3:BZ4"/>
    <mergeCell ref="CA3:CA4"/>
    <mergeCell ref="BP3:BP4"/>
    <mergeCell ref="BQ3:BQ4"/>
    <mergeCell ref="BR3:BR4"/>
    <mergeCell ref="BS3:BS4"/>
    <mergeCell ref="BT3:BT4"/>
    <mergeCell ref="BU3:BU4"/>
    <mergeCell ref="BJ3:BJ4"/>
    <mergeCell ref="BK3:BK4"/>
    <mergeCell ref="BL3:BL4"/>
    <mergeCell ref="BM3:BM4"/>
    <mergeCell ref="BO3:BO4"/>
    <mergeCell ref="BD3:BD4"/>
    <mergeCell ref="BE3:BE4"/>
    <mergeCell ref="BF3:BF4"/>
    <mergeCell ref="BG3:BG4"/>
    <mergeCell ref="BH3:BH4"/>
    <mergeCell ref="BI3:BI4"/>
    <mergeCell ref="AX3:AX4"/>
    <mergeCell ref="AY3:AY4"/>
    <mergeCell ref="AZ3:AZ4"/>
    <mergeCell ref="BA3:BA4"/>
    <mergeCell ref="BB3:BB4"/>
    <mergeCell ref="BC3:BC4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BG2:BX2"/>
    <mergeCell ref="BY2:BZ2"/>
    <mergeCell ref="CA2:CE2"/>
    <mergeCell ref="C3:C4"/>
    <mergeCell ref="D3:D4"/>
    <mergeCell ref="E3:E4"/>
    <mergeCell ref="F3:F4"/>
    <mergeCell ref="G3:G4"/>
    <mergeCell ref="H3:H4"/>
    <mergeCell ref="I3:I4"/>
    <mergeCell ref="B2:B4"/>
    <mergeCell ref="C2:H2"/>
    <mergeCell ref="I2:Q2"/>
    <mergeCell ref="R2:AE2"/>
    <mergeCell ref="AF2:AR2"/>
    <mergeCell ref="AS2:BF2"/>
    <mergeCell ref="J3:J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2D5C-27DA-46A1-8C87-F827D8D562E7}">
  <dimension ref="A1:BW127"/>
  <sheetViews>
    <sheetView tabSelected="1" workbookViewId="0">
      <selection activeCell="D127" sqref="D127:I127"/>
    </sheetView>
  </sheetViews>
  <sheetFormatPr baseColWidth="10" defaultRowHeight="15.75" x14ac:dyDescent="0.25"/>
  <cols>
    <col min="1" max="1" width="22" customWidth="1"/>
  </cols>
  <sheetData>
    <row r="1" spans="1:75" s="84" customFormat="1" ht="26.25" customHeight="1" x14ac:dyDescent="0.4">
      <c r="A1" s="84" t="s">
        <v>326</v>
      </c>
      <c r="M1" s="295" t="s">
        <v>333</v>
      </c>
      <c r="N1" s="295"/>
      <c r="O1" s="295"/>
      <c r="P1" s="295"/>
      <c r="Q1" s="295"/>
      <c r="R1" s="294"/>
      <c r="S1" s="294"/>
      <c r="T1" s="294"/>
    </row>
    <row r="2" spans="1:75" s="84" customFormat="1" ht="26.25" x14ac:dyDescent="0.4">
      <c r="M2" s="295"/>
      <c r="N2" s="295"/>
      <c r="O2" s="295"/>
      <c r="P2" s="295"/>
      <c r="Q2" s="295"/>
      <c r="R2" s="294"/>
      <c r="S2" s="294"/>
      <c r="T2" s="294"/>
    </row>
    <row r="3" spans="1:75" s="84" customFormat="1" ht="26.25" x14ac:dyDescent="0.4">
      <c r="A3" s="290" t="s">
        <v>327</v>
      </c>
      <c r="B3" s="290"/>
      <c r="C3" s="290"/>
      <c r="D3" s="290"/>
    </row>
    <row r="4" spans="1:75" s="84" customFormat="1" ht="26.25" x14ac:dyDescent="0.4">
      <c r="A4" s="290" t="s">
        <v>328</v>
      </c>
      <c r="B4" s="290"/>
      <c r="C4" s="290"/>
      <c r="D4" s="290"/>
    </row>
    <row r="5" spans="1:75" ht="16.5" thickBot="1" x14ac:dyDescent="0.3"/>
    <row r="6" spans="1:75" ht="30" customHeight="1" thickBot="1" x14ac:dyDescent="0.3">
      <c r="A6" s="45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6"/>
    </row>
    <row r="7" spans="1:75" x14ac:dyDescent="0.25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75" x14ac:dyDescent="0.25">
      <c r="A8" s="292" t="s">
        <v>332</v>
      </c>
      <c r="B8" s="293"/>
      <c r="C8" s="293"/>
      <c r="D8" s="293"/>
      <c r="E8" s="293"/>
      <c r="F8" s="293"/>
      <c r="G8" s="293"/>
      <c r="H8" s="291"/>
      <c r="I8" s="291"/>
      <c r="J8" s="291"/>
      <c r="K8" s="291"/>
      <c r="L8" s="291"/>
      <c r="M8" s="291"/>
      <c r="N8" s="291"/>
    </row>
    <row r="10" spans="1:75" x14ac:dyDescent="0.25">
      <c r="A10" s="178" t="s">
        <v>323</v>
      </c>
      <c r="B10">
        <v>13</v>
      </c>
    </row>
    <row r="12" spans="1:75" x14ac:dyDescent="0.25">
      <c r="B12" s="299" t="str">
        <f>'Recodage sans NON'!S3</f>
        <v>Stress</v>
      </c>
      <c r="C12" s="299" t="str">
        <f>'Recodage sans NON'!T3</f>
        <v>Plaisir</v>
      </c>
      <c r="D12" s="299" t="str">
        <f>'Recodage sans NON'!U3</f>
        <v>Solitude</v>
      </c>
      <c r="E12" s="299" t="str">
        <f>'Recodage sans NON'!V3</f>
        <v>Confiance en vos compétences</v>
      </c>
      <c r="F12" s="299" t="str">
        <f>'Recodage sans NON'!W3</f>
        <v xml:space="preserve">Sentiment d'imposture </v>
      </c>
      <c r="G12" s="299" t="str">
        <f>'Recodage sans NON'!X3</f>
        <v>Satisfaction</v>
      </c>
      <c r="H12" s="299" t="str">
        <f>'Recodage sans NON'!Y3</f>
        <v>Fatigue</v>
      </c>
      <c r="I12" s="299" t="str">
        <f>'Recodage sans NON'!Z3</f>
        <v>Accomplissement professionnel</v>
      </c>
      <c r="J12" s="299" t="str">
        <f>'Recodage sans NON'!AA3</f>
        <v xml:space="preserve">Confusion dans votre pratique </v>
      </c>
      <c r="K12" s="299" t="str">
        <f>'Recodage sans NON'!AB3</f>
        <v xml:space="preserve">Compréhension clinique </v>
      </c>
      <c r="L12" s="299" t="str">
        <f>'Recodage sans NON'!AC3</f>
        <v>Flou autour de la profession</v>
      </c>
      <c r="M12" s="299" t="str">
        <f>'Recodage sans NON'!AD3</f>
        <v>Soutien</v>
      </c>
      <c r="N12" s="299" t="str">
        <f>'Recodage sans NON'!AE3</f>
        <v xml:space="preserve">Envie d'en apprendre davantage </v>
      </c>
      <c r="O12" s="178"/>
    </row>
    <row r="13" spans="1:75" x14ac:dyDescent="0.25">
      <c r="A13" s="178" t="s">
        <v>324</v>
      </c>
      <c r="B13" s="163">
        <f>_xlfn.VAR.P('Recodage sans NON'!S$5:S$14)</f>
        <v>0.69</v>
      </c>
      <c r="C13" s="163">
        <f>_xlfn.VAR.P('Recodage sans NON'!T$5:T$14)</f>
        <v>0.49</v>
      </c>
      <c r="D13" s="163">
        <f>_xlfn.VAR.P('Recodage sans NON'!U$5:U$14)</f>
        <v>0.69</v>
      </c>
      <c r="E13" s="163">
        <f>_xlfn.VAR.P('Recodage sans NON'!V$5:V$14)</f>
        <v>0.36</v>
      </c>
      <c r="F13" s="163">
        <f>_xlfn.VAR.P('Recodage sans NON'!W$5:W$14)</f>
        <v>1.1599999999999999</v>
      </c>
      <c r="G13" s="163">
        <f>_xlfn.VAR.P('Recodage sans NON'!X$5:X$14)</f>
        <v>0.84</v>
      </c>
      <c r="H13" s="163">
        <f>_xlfn.VAR.P('Recodage sans NON'!Y$5:Y$14)</f>
        <v>0.85</v>
      </c>
      <c r="I13" s="163">
        <f>_xlfn.VAR.P('Recodage sans NON'!Z$5:Z$14)</f>
        <v>0.41</v>
      </c>
      <c r="J13" s="163">
        <f>_xlfn.VAR.P('Recodage sans NON'!AA$5:AA$14)</f>
        <v>0.44</v>
      </c>
      <c r="K13" s="163">
        <f>_xlfn.VAR.P('Recodage sans NON'!AB$5:AB$14)</f>
        <v>0.44</v>
      </c>
      <c r="L13" s="163">
        <f>_xlfn.VAR.P('Recodage sans NON'!AC$5:AC$14)</f>
        <v>0.69</v>
      </c>
      <c r="M13" s="163">
        <f>_xlfn.VAR.P('Recodage sans NON'!AD$5:AD$14)</f>
        <v>1.25</v>
      </c>
      <c r="N13" s="163">
        <f>_xlfn.VAR.P('Recodage sans NON'!AE$5:AE$14)</f>
        <v>0.16</v>
      </c>
    </row>
    <row r="14" spans="1:75" x14ac:dyDescent="0.25">
      <c r="A14" s="178" t="s">
        <v>330</v>
      </c>
      <c r="B14">
        <f>SUM(B13:N13)</f>
        <v>8.4700000000000006</v>
      </c>
    </row>
    <row r="16" spans="1:75" x14ac:dyDescent="0.25">
      <c r="A16" s="178" t="s">
        <v>325</v>
      </c>
      <c r="B16" s="163">
        <f>SUM(4-'Recodage sans NON'!$S$5,'Recodage sans NON'!$T$5,4-'Recodage sans NON'!$U$5,'Recodage sans NON'!$V$5,4-'Recodage sans NON'!$W$5,'Recodage sans NON'!$X$5, 4-'Recodage sans NON'!$Y$5,'Recodage sans NON'!$Z$5,4-'Recodage sans NON'!$AA$5,'Recodage sans NON'!$AB$5,4-'Recodage sans NON'!$AC$5,'Recodage sans NON'!$AD$5,'Recodage sans NON'!$AE$5)</f>
        <v>29</v>
      </c>
      <c r="C16" s="163">
        <f>SUM(4-'Recodage sans NON'!$S$6,'Recodage sans NON'!$T$6,4-'Recodage sans NON'!$U$6,'Recodage sans NON'!$V$6,4-'Recodage sans NON'!$W$6,'Recodage sans NON'!$X$6, 4-'Recodage sans NON'!$Y$6,'Recodage sans NON'!$Z$6,4-'Recodage sans NON'!$AA$6,'Recodage sans NON'!$AB$6,4-'Recodage sans NON'!$AC$6,'Recodage sans NON'!$AD$6,'Recodage sans NON'!$AE$6)</f>
        <v>22</v>
      </c>
      <c r="D16" s="163">
        <f>SUM(4-'Recodage sans NON'!$S$7,'Recodage sans NON'!$T$7,4-'Recodage sans NON'!$U$7,'Recodage sans NON'!$V$7,4-'Recodage sans NON'!$W$7,'Recodage sans NON'!$X$7, 4-'Recodage sans NON'!$Y$7,'Recodage sans NON'!$Z$7,4-'Recodage sans NON'!$AA$7,'Recodage sans NON'!$AB$7,4-'Recodage sans NON'!$AC$7,'Recodage sans NON'!$AD$7,'Recodage sans NON'!$AE$7)</f>
        <v>40</v>
      </c>
      <c r="E16" s="163">
        <f>SUM(4-'Recodage sans NON'!$S$8,'Recodage sans NON'!$T$8,4-'Recodage sans NON'!$U$8,'Recodage sans NON'!$V$8,4-'Recodage sans NON'!$W$8,'Recodage sans NON'!$X$8, 4-'Recodage sans NON'!$Y$8,'Recodage sans NON'!$Z$8,4-'Recodage sans NON'!$AA$8,'Recodage sans NON'!$AB$8,4-'Recodage sans NON'!$AC$8,'Recodage sans NON'!$AD$8,'Recodage sans NON'!$AE$8)</f>
        <v>25</v>
      </c>
      <c r="F16" s="163">
        <f>SUM(4-'Recodage sans NON'!$S$9,'Recodage sans NON'!$T$9,4-'Recodage sans NON'!$U$9,'Recodage sans NON'!$V$9,4-'Recodage sans NON'!$W$9,'Recodage sans NON'!$X$9, 4-'Recodage sans NON'!$Y$9,'Recodage sans NON'!$Z$9,4-'Recodage sans NON'!$AA$9,'Recodage sans NON'!$AB$9,4-'Recodage sans NON'!$AC$9,'Recodage sans NON'!$AD$9,'Recodage sans NON'!$AE$9)</f>
        <v>36</v>
      </c>
      <c r="G16" s="163">
        <f>SUM(4-'Recodage sans NON'!$S$10,'Recodage sans NON'!$T$10,4-'Recodage sans NON'!$U$10,'Recodage sans NON'!$V$10,4-'Recodage sans NON'!$W$10,'Recodage sans NON'!$X$10, 4-'Recodage sans NON'!$Y$10,'Recodage sans NON'!$Z$10,4-'Recodage sans NON'!$AA$10,'Recodage sans NON'!$AB$10,4-'Recodage sans NON'!$AC$10,'Recodage sans NON'!$AD$10,'Recodage sans NON'!$AE$10)</f>
        <v>25</v>
      </c>
      <c r="H16" s="163">
        <f>SUM(4-'Recodage sans NON'!$S$11,'Recodage sans NON'!$T$11,4-'Recodage sans NON'!$U$11,'Recodage sans NON'!$V$11,4-'Recodage sans NON'!$W$11,'Recodage sans NON'!$X$11, 4-'Recodage sans NON'!$Y$11,'Recodage sans NON'!$Z$11,4-'Recodage sans NON'!$AA$11,'Recodage sans NON'!$AB$11,4-'Recodage sans NON'!$AC$11,'Recodage sans NON'!$AD$11,'Recodage sans NON'!$AE$11)</f>
        <v>27</v>
      </c>
      <c r="I16" s="163">
        <f>SUM(4-'Recodage sans NON'!$S$12,'Recodage sans NON'!$T$12,4-'Recodage sans NON'!$U$12,'Recodage sans NON'!$V$12,4-'Recodage sans NON'!$W$12,'Recodage sans NON'!$X$12, 4-'Recodage sans NON'!$Y$12,'Recodage sans NON'!$Z$12,4-'Recodage sans NON'!$AA$12,'Recodage sans NON'!$AB$12,4-'Recodage sans NON'!$AC$12,'Recodage sans NON'!$AD$12,'Recodage sans NON'!$AE$12)</f>
        <v>23</v>
      </c>
      <c r="J16" s="163">
        <f>SUM(4-'Recodage sans NON'!$S$13,'Recodage sans NON'!$T$13,4-'Recodage sans NON'!$U$13,'Recodage sans NON'!$V$13,4-'Recodage sans NON'!$W$13,'Recodage sans NON'!$X$13, 4-'Recodage sans NON'!$Y$13,'Recodage sans NON'!$Z$13,4-'Recodage sans NON'!$AA$13,'Recodage sans NON'!$AB$13,4-'Recodage sans NON'!$AC$13,'Recodage sans NON'!$AD$13,'Recodage sans NON'!$AE$13)</f>
        <v>21</v>
      </c>
      <c r="K16" s="163">
        <f>SUM(4-'Recodage sans NON'!$S$14,'Recodage sans NON'!$T$14,4-'Recodage sans NON'!$U$14,'Recodage sans NON'!$V$14,4-'Recodage sans NON'!$W$14,'Recodage sans NON'!$X$14, 4-'Recodage sans NON'!$Y$14,'Recodage sans NON'!$Z$14,4-'Recodage sans NON'!$AA$14,'Recodage sans NON'!$AB$14,4-'Recodage sans NON'!$AC$14,'Recodage sans NON'!$AD$14,'Recodage sans NON'!$AE$14)</f>
        <v>37</v>
      </c>
      <c r="L16">
        <f>SUM(4-'Recodage sans NON'!$S$15,'Recodage sans NON'!$T$15,4-'Recodage sans NON'!$U$15,'Recodage sans NON'!$V$15,4-'Recodage sans NON'!$W$15,'Recodage sans NON'!$X$15, 4-'Recodage sans NON'!$Y$15,'Recodage sans NON'!$Z$15,4-'Recodage sans NON'!$AA$15,'Recodage sans NON'!$AB$15,4-'Recodage sans NON'!$AC$15,'Recodage sans NON'!$AD$15,'Recodage sans NON'!$AE$15)</f>
        <v>24</v>
      </c>
      <c r="M16">
        <f>SUM(4-'Recodage sans NON'!$S$16,'Recodage sans NON'!$T$16,4-'Recodage sans NON'!$U$16,'Recodage sans NON'!$V$16,4-'Recodage sans NON'!$W$16,'Recodage sans NON'!$X$16, 4-'Recodage sans NON'!$Y$16,'Recodage sans NON'!$Z$16,4-'Recodage sans NON'!$AA$16,'Recodage sans NON'!$AB$16,4-'Recodage sans NON'!$AC$16,'Recodage sans NON'!$AD$16,'Recodage sans NON'!$AE$16)</f>
        <v>24</v>
      </c>
      <c r="N16">
        <f>SUM(4-'Recodage sans NON'!$S$17,'Recodage sans NON'!$T$17,4-'Recodage sans NON'!$U$17,'Recodage sans NON'!$V$17,4-'Recodage sans NON'!$W$17,'Recodage sans NON'!$X$17, 4-'Recodage sans NON'!$Y$17,'Recodage sans NON'!$Z$17,4-'Recodage sans NON'!$AA$17,'Recodage sans NON'!$AB$17,4-'Recodage sans NON'!$AC$17,'Recodage sans NON'!$AD$17,'Recodage sans NON'!$AE$17)</f>
        <v>24</v>
      </c>
      <c r="O16">
        <f>SUM(4-'Recodage sans NON'!$S$18,'Recodage sans NON'!$T$18,4-'Recodage sans NON'!$U$18,'Recodage sans NON'!$V$18,4-'Recodage sans NON'!$W$18,'Recodage sans NON'!$X$18, 4-'Recodage sans NON'!$Y$18,'Recodage sans NON'!$Z$18,4-'Recodage sans NON'!$AA$18,'Recodage sans NON'!$AB$18,4-'Recodage sans NON'!$AC$18,'Recodage sans NON'!$AD$18,'Recodage sans NON'!$AE$18)</f>
        <v>24</v>
      </c>
      <c r="P16">
        <f>SUM(4-'Recodage sans NON'!$S$19,'Recodage sans NON'!$T$19,4-'Recodage sans NON'!$U$19,'Recodage sans NON'!$V$19,4-'Recodage sans NON'!$W$19,'Recodage sans NON'!$X$19, 4-'Recodage sans NON'!$Y$19,'Recodage sans NON'!$Z$19,4-'Recodage sans NON'!$AA$19,'Recodage sans NON'!$AB$19,4-'Recodage sans NON'!$AC$19,'Recodage sans NON'!$AD$19,'Recodage sans NON'!$AE$19)</f>
        <v>24</v>
      </c>
      <c r="Q16">
        <f>SUM(4-'Recodage sans NON'!$S$20,'Recodage sans NON'!$T$20,4-'Recodage sans NON'!$U$20,'Recodage sans NON'!$V$20,4-'Recodage sans NON'!$W$20,'Recodage sans NON'!$X$20, 4-'Recodage sans NON'!$Y$20,'Recodage sans NON'!$Z$20,4-'Recodage sans NON'!$AA$20,'Recodage sans NON'!$AB$20,4-'Recodage sans NON'!$AC$20,'Recodage sans NON'!$AD$20,'Recodage sans NON'!$AE$20)</f>
        <v>24</v>
      </c>
      <c r="R16">
        <f>SUM(4-'Recodage sans NON'!$S$21,'Recodage sans NON'!$T$21,4-'Recodage sans NON'!$U$21,'Recodage sans NON'!$V$21,4-'Recodage sans NON'!$W$21,'Recodage sans NON'!$X$21, 4-'Recodage sans NON'!$Y$21,'Recodage sans NON'!$Z$21,4-'Recodage sans NON'!$AA$21,'Recodage sans NON'!$AB$21,4-'Recodage sans NON'!$AC$21,'Recodage sans NON'!$AD$21,'Recodage sans NON'!$AE$21)</f>
        <v>24</v>
      </c>
      <c r="S16">
        <f>SUM(4-'Recodage sans NON'!$S$22,'Recodage sans NON'!$T$22,4-'Recodage sans NON'!$U$22,'Recodage sans NON'!$V$22,4-'Recodage sans NON'!$W$22,'Recodage sans NON'!$X$22, 4-'Recodage sans NON'!$Y$22,'Recodage sans NON'!$Z$22,4-'Recodage sans NON'!$AA$22,'Recodage sans NON'!$AB$22,4-'Recodage sans NON'!$AC$22,'Recodage sans NON'!$AD$22,'Recodage sans NON'!$AE$22)</f>
        <v>24</v>
      </c>
      <c r="T16">
        <f>SUM(4-'Recodage sans NON'!$S$23,'Recodage sans NON'!$T$23,4-'Recodage sans NON'!$U$23,'Recodage sans NON'!$V$23,4-'Recodage sans NON'!$W$23,'Recodage sans NON'!$X$23, 4-'Recodage sans NON'!$Y$23,'Recodage sans NON'!$Z$23,4-'Recodage sans NON'!$AA$23,'Recodage sans NON'!$AB$23,4-'Recodage sans NON'!$AC$23,'Recodage sans NON'!$AD$23,'Recodage sans NON'!$AE$23)</f>
        <v>24</v>
      </c>
      <c r="U16">
        <f>SUM(4-'Recodage sans NON'!$S$24,'Recodage sans NON'!$T$24,4-'Recodage sans NON'!$U$24,'Recodage sans NON'!$V$24,4-'Recodage sans NON'!$W$24,'Recodage sans NON'!$X$24, 4-'Recodage sans NON'!$Y$24,'Recodage sans NON'!$Z$24,4-'Recodage sans NON'!$AA$24,'Recodage sans NON'!$AB$24,4-'Recodage sans NON'!$AC$24,'Recodage sans NON'!$AD$24,'Recodage sans NON'!$AE$24)</f>
        <v>24</v>
      </c>
      <c r="V16">
        <f>SUM(4-'Recodage sans NON'!$S$25,'Recodage sans NON'!$T$25,4-'Recodage sans NON'!$U$25,'Recodage sans NON'!$V$25,4-'Recodage sans NON'!$W$25,'Recodage sans NON'!$X$25, 4-'Recodage sans NON'!$Y$25,'Recodage sans NON'!$Z$25,4-'Recodage sans NON'!$AA$25,'Recodage sans NON'!$AB$25,4-'Recodage sans NON'!$AC$25,'Recodage sans NON'!$AD$25,'Recodage sans NON'!$AE$25)</f>
        <v>24</v>
      </c>
      <c r="W16">
        <f>SUM(4-'Recodage sans NON'!$S$26,'Recodage sans NON'!$T$26,4-'Recodage sans NON'!$U$26,'Recodage sans NON'!$V$26,4-'Recodage sans NON'!$W$26,'Recodage sans NON'!$X$26, 4-'Recodage sans NON'!$Y$26,'Recodage sans NON'!$Z$26,4-'Recodage sans NON'!$AA$26,'Recodage sans NON'!$AB$26,4-'Recodage sans NON'!$AC$26,'Recodage sans NON'!$AD$26,'Recodage sans NON'!$AE$26)</f>
        <v>24</v>
      </c>
      <c r="X16">
        <f>SUM(4-'Recodage sans NON'!$S$27,'Recodage sans NON'!$T$27,4-'Recodage sans NON'!$U$27,'Recodage sans NON'!$V$27,4-'Recodage sans NON'!$W$27,'Recodage sans NON'!$X$27, 4-'Recodage sans NON'!$Y$27,'Recodage sans NON'!$Z$27,4-'Recodage sans NON'!$AA$27,'Recodage sans NON'!$AB$27,4-'Recodage sans NON'!$AC$27,'Recodage sans NON'!$AD$27,'Recodage sans NON'!$AE$27)</f>
        <v>24</v>
      </c>
      <c r="Y16">
        <f>SUM(4-'Recodage sans NON'!$S$28,'Recodage sans NON'!$T$28,4-'Recodage sans NON'!$U$28,'Recodage sans NON'!$V$28,4-'Recodage sans NON'!$W$28,'Recodage sans NON'!$X$28, 4-'Recodage sans NON'!$Y$28,'Recodage sans NON'!$Z$28,4-'Recodage sans NON'!$AA$28,'Recodage sans NON'!$AB$28,4-'Recodage sans NON'!$AC$28,'Recodage sans NON'!$AD$28,'Recodage sans NON'!$AE$28)</f>
        <v>24</v>
      </c>
      <c r="Z16">
        <f>SUM(4-'Recodage sans NON'!$S$29,'Recodage sans NON'!$T$29,4-'Recodage sans NON'!$U$29,'Recodage sans NON'!$V$29,4-'Recodage sans NON'!$W$29,'Recodage sans NON'!$X$29, 4-'Recodage sans NON'!$Y$29,'Recodage sans NON'!$Z$29,4-'Recodage sans NON'!$AA$29,'Recodage sans NON'!$AB$29,4-'Recodage sans NON'!$AC$29,'Recodage sans NON'!$AD$29,'Recodage sans NON'!$AE$29)</f>
        <v>24</v>
      </c>
      <c r="AA16">
        <f>SUM(4-'Recodage sans NON'!$S$30,'Recodage sans NON'!$T$30,4-'Recodage sans NON'!$U$30,'Recodage sans NON'!$V$30,4-'Recodage sans NON'!$W$30,'Recodage sans NON'!$X$30, 4-'Recodage sans NON'!$Y$30,'Recodage sans NON'!$Z$30,4-'Recodage sans NON'!$AA$30,'Recodage sans NON'!$AB$30,4-'Recodage sans NON'!$AC$30,'Recodage sans NON'!$AD$30,'Recodage sans NON'!$AE$30)</f>
        <v>24</v>
      </c>
      <c r="AB16">
        <f>SUM(4-'Recodage sans NON'!$S$31,'Recodage sans NON'!$T$31,4-'Recodage sans NON'!$U$31,'Recodage sans NON'!$V$31,4-'Recodage sans NON'!$W$31,'Recodage sans NON'!$X$31, 4-'Recodage sans NON'!$Y$31,'Recodage sans NON'!$Z$31,4-'Recodage sans NON'!$AA$31,'Recodage sans NON'!$AB$31,4-'Recodage sans NON'!$AC$31,'Recodage sans NON'!$AD$31,'Recodage sans NON'!$AE$31)</f>
        <v>24</v>
      </c>
      <c r="AC16">
        <f>SUM(4-'Recodage sans NON'!$S$32,'Recodage sans NON'!$T$32,4-'Recodage sans NON'!$U$32,'Recodage sans NON'!$V$32,4-'Recodage sans NON'!$W$32,'Recodage sans NON'!$X$32, 4-'Recodage sans NON'!$Y$32,'Recodage sans NON'!$Z$32,4-'Recodage sans NON'!$AA$32,'Recodage sans NON'!$AB$32,4-'Recodage sans NON'!$AC$32,'Recodage sans NON'!$AD$32,'Recodage sans NON'!$AE$32)</f>
        <v>24</v>
      </c>
      <c r="AD16">
        <f>SUM(4-'Recodage sans NON'!$S$33,'Recodage sans NON'!$T$33,4-'Recodage sans NON'!$U$33,'Recodage sans NON'!$V$33,4-'Recodage sans NON'!$W$33,'Recodage sans NON'!$X$33, 4-'Recodage sans NON'!$Y$33,'Recodage sans NON'!$Z$33,4-'Recodage sans NON'!$AA$33,'Recodage sans NON'!$AB$33,4-'Recodage sans NON'!$AC$33,'Recodage sans NON'!$AD$33,'Recodage sans NON'!$AE$33)</f>
        <v>24</v>
      </c>
      <c r="AE16">
        <f>SUM(4-'Recodage sans NON'!$S$34,'Recodage sans NON'!$T$34,4-'Recodage sans NON'!$U$34,'Recodage sans NON'!$V$34,4-'Recodage sans NON'!$W$34,'Recodage sans NON'!$X$34, 4-'Recodage sans NON'!$Y$34,'Recodage sans NON'!$Z$34,4-'Recodage sans NON'!$AA$34,'Recodage sans NON'!$AB$34,4-'Recodage sans NON'!$AC$34,'Recodage sans NON'!$AD$34,'Recodage sans NON'!$AE$34)</f>
        <v>24</v>
      </c>
      <c r="AF16">
        <f>SUM(4-'Recodage sans NON'!$S$35,'Recodage sans NON'!$T$35,4-'Recodage sans NON'!$U$35,'Recodage sans NON'!$V$35,4-'Recodage sans NON'!$W$35,'Recodage sans NON'!$X$35, 4-'Recodage sans NON'!$Y$35,'Recodage sans NON'!$Z$35,4-'Recodage sans NON'!$AA$35,'Recodage sans NON'!$AB$35,4-'Recodage sans NON'!$AC$35,'Recodage sans NON'!$AD$35,'Recodage sans NON'!$AE$35)</f>
        <v>24</v>
      </c>
      <c r="AG16">
        <f>SUM(4-'Recodage sans NON'!$S$36,'Recodage sans NON'!$T$36,4-'Recodage sans NON'!$U$36,'Recodage sans NON'!$V$36,4-'Recodage sans NON'!$W$36,'Recodage sans NON'!$X$36, 4-'Recodage sans NON'!$Y$36,'Recodage sans NON'!$Z$36,4-'Recodage sans NON'!$AA$36,'Recodage sans NON'!$AB$36,4-'Recodage sans NON'!$AC$36,'Recodage sans NON'!$AD$36,'Recodage sans NON'!$AE$36)</f>
        <v>24</v>
      </c>
      <c r="AH16">
        <f>SUM(4-'Recodage sans NON'!$S$37,'Recodage sans NON'!$T$37,4-'Recodage sans NON'!$U$37,'Recodage sans NON'!$V$37,4-'Recodage sans NON'!$W$37,'Recodage sans NON'!$X$37, 4-'Recodage sans NON'!$Y$37,'Recodage sans NON'!$Z$37,4-'Recodage sans NON'!$AA$37,'Recodage sans NON'!$AB$37,4-'Recodage sans NON'!$AC$37,'Recodage sans NON'!$AD$37,'Recodage sans NON'!$AE$37)</f>
        <v>24</v>
      </c>
      <c r="AI16">
        <f>SUM(4-'Recodage sans NON'!$S$38,'Recodage sans NON'!$T$38,4-'Recodage sans NON'!$U$38,'Recodage sans NON'!$V$38,4-'Recodage sans NON'!$W$38,'Recodage sans NON'!$X$38, 4-'Recodage sans NON'!$Y$38,'Recodage sans NON'!$Z$38,4-'Recodage sans NON'!$AA$38,'Recodage sans NON'!$AB$38,4-'Recodage sans NON'!$AC$38,'Recodage sans NON'!$AD$38,'Recodage sans NON'!$AE$38)</f>
        <v>24</v>
      </c>
      <c r="AJ16">
        <f>SUM(4-'Recodage sans NON'!$S$39,'Recodage sans NON'!$T$39,4-'Recodage sans NON'!$U$39,'Recodage sans NON'!$V$39,4-'Recodage sans NON'!$W$39,'Recodage sans NON'!$X$39, 4-'Recodage sans NON'!$Y$39,'Recodage sans NON'!$Z$39,4-'Recodage sans NON'!$AA$39,'Recodage sans NON'!$AB$39,4-'Recodage sans NON'!$AC$39,'Recodage sans NON'!$AD$39,'Recodage sans NON'!$AE$39)</f>
        <v>24</v>
      </c>
      <c r="AK16">
        <f>SUM(4-'Recodage sans NON'!$S$40,'Recodage sans NON'!$T$40,4-'Recodage sans NON'!$U$40,'Recodage sans NON'!$V$40,4-'Recodage sans NON'!$W$40,'Recodage sans NON'!$X$40, 4-'Recodage sans NON'!$Y$40,'Recodage sans NON'!$Z$40,4-'Recodage sans NON'!$AA$40,'Recodage sans NON'!$AB$40,4-'Recodage sans NON'!$AC$40,'Recodage sans NON'!$AD$40,'Recodage sans NON'!$AE$40)</f>
        <v>24</v>
      </c>
      <c r="AL16">
        <f>SUM(4-'Recodage sans NON'!$S$41,'Recodage sans NON'!$T$41,4-'Recodage sans NON'!$U$41,'Recodage sans NON'!$V$41,4-'Recodage sans NON'!$W$41,'Recodage sans NON'!$X$41, 4-'Recodage sans NON'!$Y$41,'Recodage sans NON'!$Z$41,4-'Recodage sans NON'!$AA$41,'Recodage sans NON'!$AB$41,4-'Recodage sans NON'!$AC$41,'Recodage sans NON'!$AD$41,'Recodage sans NON'!$AE$41)</f>
        <v>24</v>
      </c>
      <c r="AM16">
        <f>SUM(4-'Recodage sans NON'!$S$42,'Recodage sans NON'!$T$42,4-'Recodage sans NON'!$U$42,'Recodage sans NON'!$V$42,4-'Recodage sans NON'!$W$42,'Recodage sans NON'!$X$42, 4-'Recodage sans NON'!$Y$42,'Recodage sans NON'!$Z$42,4-'Recodage sans NON'!$AA$42,'Recodage sans NON'!$AB$42,4-'Recodage sans NON'!$AC$42,'Recodage sans NON'!$AD$42,'Recodage sans NON'!$AE$42)</f>
        <v>24</v>
      </c>
      <c r="AN16">
        <f>SUM(4-'Recodage sans NON'!$S$43,'Recodage sans NON'!$T$43,4-'Recodage sans NON'!$U$43,'Recodage sans NON'!$V$43,4-'Recodage sans NON'!$W$43,'Recodage sans NON'!$X$43, 4-'Recodage sans NON'!$Y$43,'Recodage sans NON'!$Z$43,4-'Recodage sans NON'!$AA$43,'Recodage sans NON'!$AB$43,4-'Recodage sans NON'!$AC$43,'Recodage sans NON'!$AD$43,'Recodage sans NON'!$AE$43)</f>
        <v>24</v>
      </c>
      <c r="AO16">
        <f>SUM(4-'Recodage sans NON'!$S$44,'Recodage sans NON'!$T$44,4-'Recodage sans NON'!$U$44,'Recodage sans NON'!$V$44,4-'Recodage sans NON'!$W$44,'Recodage sans NON'!$X$44, 4-'Recodage sans NON'!$Y$44,'Recodage sans NON'!$Z$44,4-'Recodage sans NON'!$AA$44,'Recodage sans NON'!$AB$44,4-'Recodage sans NON'!$AC$44,'Recodage sans NON'!$AD$44,'Recodage sans NON'!$AE$44)</f>
        <v>24</v>
      </c>
      <c r="AP16">
        <f>SUM(4-'Recodage sans NON'!$S$45,'Recodage sans NON'!$T$45,4-'Recodage sans NON'!$U$45,'Recodage sans NON'!$V$45,4-'Recodage sans NON'!$W$45,'Recodage sans NON'!$X$45, 4-'Recodage sans NON'!$Y$45,'Recodage sans NON'!$Z$45,4-'Recodage sans NON'!$AA$45,'Recodage sans NON'!$AB$45,4-'Recodage sans NON'!$AC$45,'Recodage sans NON'!$AD$45,'Recodage sans NON'!$AE$45)</f>
        <v>24</v>
      </c>
      <c r="AQ16">
        <f>SUM(4-'Recodage sans NON'!$S$46,'Recodage sans NON'!$T$46,4-'Recodage sans NON'!$U$46,'Recodage sans NON'!$V$46,4-'Recodage sans NON'!$W$46,'Recodage sans NON'!$X$46, 4-'Recodage sans NON'!$Y$46,'Recodage sans NON'!$Z$46,4-'Recodage sans NON'!$AA$46,'Recodage sans NON'!$AB$46,4-'Recodage sans NON'!$AC$46,'Recodage sans NON'!$AD$46,'Recodage sans NON'!$AE$46)</f>
        <v>24</v>
      </c>
      <c r="AR16">
        <f>SUM(4-'Recodage sans NON'!$S$47,'Recodage sans NON'!$T$47,4-'Recodage sans NON'!$U$47,'Recodage sans NON'!$V$47,4-'Recodage sans NON'!$W$47,'Recodage sans NON'!$X$47, 4-'Recodage sans NON'!$Y$47,'Recodage sans NON'!$Z$47,4-'Recodage sans NON'!$AA$47,'Recodage sans NON'!$AB$47,4-'Recodage sans NON'!$AC$47,'Recodage sans NON'!$AD$47,'Recodage sans NON'!$AE$47)</f>
        <v>24</v>
      </c>
      <c r="AS16">
        <f>SUM(4-'Recodage sans NON'!$S$48,'Recodage sans NON'!$T$48,4-'Recodage sans NON'!$U$48,'Recodage sans NON'!$V$48,4-'Recodage sans NON'!$W$48,'Recodage sans NON'!$X$48, 4-'Recodage sans NON'!$Y$48,'Recodage sans NON'!$Z$48,4-'Recodage sans NON'!$AA$48,'Recodage sans NON'!$AB$48,4-'Recodage sans NON'!$AC$48,'Recodage sans NON'!$AD$48,'Recodage sans NON'!$AE$48)</f>
        <v>24</v>
      </c>
      <c r="AT16">
        <f>SUM(4-'Recodage sans NON'!$S$49,'Recodage sans NON'!$T$49,4-'Recodage sans NON'!$U$49,'Recodage sans NON'!$V$49,4-'Recodage sans NON'!$W$49,'Recodage sans NON'!$X$49, 4-'Recodage sans NON'!$Y$49,'Recodage sans NON'!$Z$49,4-'Recodage sans NON'!$AA$49,'Recodage sans NON'!$AB$49,4-'Recodage sans NON'!$AC$49,'Recodage sans NON'!$AD$49,'Recodage sans NON'!$AE$49)</f>
        <v>24</v>
      </c>
      <c r="AU16">
        <f>SUM(4-'Recodage sans NON'!$S$50,'Recodage sans NON'!$T$50,4-'Recodage sans NON'!$U$50,'Recodage sans NON'!$V$50,4-'Recodage sans NON'!$W$50,'Recodage sans NON'!$X$50, 4-'Recodage sans NON'!$Y$50,'Recodage sans NON'!$Z$50,4-'Recodage sans NON'!$AA$50,'Recodage sans NON'!$AB$50,4-'Recodage sans NON'!$AC$50,'Recodage sans NON'!$AD$50,'Recodage sans NON'!$AE$50)</f>
        <v>24</v>
      </c>
      <c r="AV16">
        <f>SUM(4-'Recodage sans NON'!$S$51,'Recodage sans NON'!$T$51,4-'Recodage sans NON'!$U$51,'Recodage sans NON'!$V$51,4-'Recodage sans NON'!$W$51,'Recodage sans NON'!$X$51, 4-'Recodage sans NON'!$Y$51,'Recodage sans NON'!$Z$51,4-'Recodage sans NON'!$AA$51,'Recodage sans NON'!$AB$51,4-'Recodage sans NON'!$AC$51,'Recodage sans NON'!$AD$51,'Recodage sans NON'!$AE$51)</f>
        <v>24</v>
      </c>
      <c r="AW16">
        <f>SUM(4-'Recodage sans NON'!$S$52,'Recodage sans NON'!$T$52,4-'Recodage sans NON'!$U$52,'Recodage sans NON'!$V$52,4-'Recodage sans NON'!$W$52,'Recodage sans NON'!$X$52, 4-'Recodage sans NON'!$Y$52,'Recodage sans NON'!$Z$52,4-'Recodage sans NON'!$AA$52,'Recodage sans NON'!$AB$52,4-'Recodage sans NON'!$AC$52,'Recodage sans NON'!$AD$52,'Recodage sans NON'!$AE$52)</f>
        <v>24</v>
      </c>
      <c r="AX16">
        <f>SUM(4-'Recodage sans NON'!$S$53,'Recodage sans NON'!$T$53,4-'Recodage sans NON'!$U$53,'Recodage sans NON'!$V$53,4-'Recodage sans NON'!$W$53,'Recodage sans NON'!$X$53, 4-'Recodage sans NON'!$Y$53,'Recodage sans NON'!$Z$53,4-'Recodage sans NON'!$AA$53,'Recodage sans NON'!$AB$53,4-'Recodage sans NON'!$AC$53,'Recodage sans NON'!$AD$53,'Recodage sans NON'!$AE$53)</f>
        <v>24</v>
      </c>
      <c r="AY16">
        <f>SUM(4-'Recodage sans NON'!$S$54,'Recodage sans NON'!$T$54,4-'Recodage sans NON'!$U$54,'Recodage sans NON'!$V$54,4-'Recodage sans NON'!$W$54,'Recodage sans NON'!$X$54, 4-'Recodage sans NON'!$Y$54,'Recodage sans NON'!$Z$54,4-'Recodage sans NON'!$AA$54,'Recodage sans NON'!$AB$54,4-'Recodage sans NON'!$AC$54,'Recodage sans NON'!$AD$54,'Recodage sans NON'!$AE$54)</f>
        <v>24</v>
      </c>
      <c r="AZ16">
        <f>SUM(4-'Recodage sans NON'!$S$55,'Recodage sans NON'!$T$55,4-'Recodage sans NON'!$U$55,'Recodage sans NON'!$V$55,4-'Recodage sans NON'!$W$55,'Recodage sans NON'!$X$55, 4-'Recodage sans NON'!$Y$55,'Recodage sans NON'!$Z$55,4-'Recodage sans NON'!$AA$55,'Recodage sans NON'!$AB$55,4-'Recodage sans NON'!$AC$55,'Recodage sans NON'!$AD$55,'Recodage sans NON'!$AE$55)</f>
        <v>24</v>
      </c>
      <c r="BA16">
        <f>SUM(4-'Recodage sans NON'!$S$56,'Recodage sans NON'!$T$56,4-'Recodage sans NON'!$U$56,'Recodage sans NON'!$V$56,4-'Recodage sans NON'!$W$56,'Recodage sans NON'!$X$56, 4-'Recodage sans NON'!$Y$56,'Recodage sans NON'!$Z$56,4-'Recodage sans NON'!$AA$56,'Recodage sans NON'!$AB$56,4-'Recodage sans NON'!$AC$56,'Recodage sans NON'!$AD$56,'Recodage sans NON'!$AE$56)</f>
        <v>24</v>
      </c>
      <c r="BB16">
        <f>SUM(4-'Recodage sans NON'!$S$57,'Recodage sans NON'!$T$57,4-'Recodage sans NON'!$U$57,'Recodage sans NON'!$V$57,4-'Recodage sans NON'!$W$57,'Recodage sans NON'!$X$57, 4-'Recodage sans NON'!$Y$57,'Recodage sans NON'!$Z$57,4-'Recodage sans NON'!$AA$57,'Recodage sans NON'!$AB$57,4-'Recodage sans NON'!$AC$57,'Recodage sans NON'!$AD$57,'Recodage sans NON'!$AE$57)</f>
        <v>24</v>
      </c>
      <c r="BC16">
        <f>SUM(4-'Recodage sans NON'!$S$58,'Recodage sans NON'!$T$58,4-'Recodage sans NON'!$U$58,'Recodage sans NON'!$V$58,4-'Recodage sans NON'!$W$58,'Recodage sans NON'!$X$58, 4-'Recodage sans NON'!$Y$58,'Recodage sans NON'!$Z$58,4-'Recodage sans NON'!$AA$58,'Recodage sans NON'!$AB$58,4-'Recodage sans NON'!$AC$58,'Recodage sans NON'!$AD$58,'Recodage sans NON'!$AE$58)</f>
        <v>24</v>
      </c>
      <c r="BD16">
        <f>SUM(4-'Recodage sans NON'!$S$59,'Recodage sans NON'!$T$59,4-'Recodage sans NON'!$U$59,'Recodage sans NON'!$V$59,4-'Recodage sans NON'!$W$59,'Recodage sans NON'!$X$59, 4-'Recodage sans NON'!$Y$59,'Recodage sans NON'!$Z$59,4-'Recodage sans NON'!$AA$59,'Recodage sans NON'!$AB$59,4-'Recodage sans NON'!$AC$59,'Recodage sans NON'!$AD$59,'Recodage sans NON'!$AE$59)</f>
        <v>24</v>
      </c>
      <c r="BE16">
        <f>SUM(4-'Recodage sans NON'!$S$60,'Recodage sans NON'!$T$60,4-'Recodage sans NON'!$U$60,'Recodage sans NON'!$V$60,4-'Recodage sans NON'!$W$60,'Recodage sans NON'!$X$60, 4-'Recodage sans NON'!$Y$60,'Recodage sans NON'!$Z$60,4-'Recodage sans NON'!$AA$60,'Recodage sans NON'!$AB$60,4-'Recodage sans NON'!$AC$60,'Recodage sans NON'!$AD$60,'Recodage sans NON'!$AE$60)</f>
        <v>24</v>
      </c>
      <c r="BF16">
        <f>SUM(4-'Recodage sans NON'!$S$61,'Recodage sans NON'!$T$61,4-'Recodage sans NON'!$U$61,'Recodage sans NON'!$V$61,4-'Recodage sans NON'!$W$61,'Recodage sans NON'!$X$61, 4-'Recodage sans NON'!$Y$61,'Recodage sans NON'!$Z$61,4-'Recodage sans NON'!$AA$61,'Recodage sans NON'!$AB$61,4-'Recodage sans NON'!$AC$61,'Recodage sans NON'!$AD$61,'Recodage sans NON'!$AE$61)</f>
        <v>24</v>
      </c>
      <c r="BG16">
        <f>SUM(4-'Recodage sans NON'!$S$62,'Recodage sans NON'!$T$62,4-'Recodage sans NON'!$U$62,'Recodage sans NON'!$V$62,4-'Recodage sans NON'!$W$62,'Recodage sans NON'!$X$62, 4-'Recodage sans NON'!$Y$62,'Recodage sans NON'!$Z$62,4-'Recodage sans NON'!$AA$62,'Recodage sans NON'!$AB$62,4-'Recodage sans NON'!$AC$62,'Recodage sans NON'!$AD$62,'Recodage sans NON'!$AE$62)</f>
        <v>24</v>
      </c>
      <c r="BH16">
        <f>SUM(4-'Recodage sans NON'!$S$63,'Recodage sans NON'!$T$63,4-'Recodage sans NON'!$U$63,'Recodage sans NON'!$V$63,4-'Recodage sans NON'!$W$63,'Recodage sans NON'!$X$63, 4-'Recodage sans NON'!$Y$63,'Recodage sans NON'!$Z$63,4-'Recodage sans NON'!$AA$63,'Recodage sans NON'!$AB$63,4-'Recodage sans NON'!$AC$63,'Recodage sans NON'!$AD$63,'Recodage sans NON'!$AE$63)</f>
        <v>24</v>
      </c>
      <c r="BI16">
        <f>SUM(4-'Recodage sans NON'!$S$64,'Recodage sans NON'!$T$64,4-'Recodage sans NON'!$U$64,'Recodage sans NON'!$V$64,4-'Recodage sans NON'!$W$64,'Recodage sans NON'!$X$64, 4-'Recodage sans NON'!$Y$64,'Recodage sans NON'!$Z$64,4-'Recodage sans NON'!$AA$64,'Recodage sans NON'!$AB$64,4-'Recodage sans NON'!$AC$64,'Recodage sans NON'!$AD$64,'Recodage sans NON'!$AE$64)</f>
        <v>24</v>
      </c>
      <c r="BJ16">
        <f>SUM(4-'Recodage sans NON'!$S$65,'Recodage sans NON'!$T$65,4-'Recodage sans NON'!$U$65,'Recodage sans NON'!$V$65,4-'Recodage sans NON'!$W$65,'Recodage sans NON'!$X$65, 4-'Recodage sans NON'!$Y$65,'Recodage sans NON'!$Z$65,4-'Recodage sans NON'!$AA$65,'Recodage sans NON'!$AB$65,4-'Recodage sans NON'!$AC$65,'Recodage sans NON'!$AD$65,'Recodage sans NON'!$AE$65)</f>
        <v>24</v>
      </c>
      <c r="BK16">
        <f>SUM(4-'Recodage sans NON'!$S$66,'Recodage sans NON'!$T$66,4-'Recodage sans NON'!$U$66,'Recodage sans NON'!$V$66,4-'Recodage sans NON'!$W$66,'Recodage sans NON'!$X$66, 4-'Recodage sans NON'!$Y$66,'Recodage sans NON'!$Z$66,4-'Recodage sans NON'!$AA$66,'Recodage sans NON'!$AB$66,4-'Recodage sans NON'!$AC$66,'Recodage sans NON'!$AD$66,'Recodage sans NON'!$AE$66)</f>
        <v>24</v>
      </c>
      <c r="BL16">
        <f>SUM(4-'Recodage sans NON'!$S$67,'Recodage sans NON'!$T$67,4-'Recodage sans NON'!$U$67,'Recodage sans NON'!$V$67,4-'Recodage sans NON'!$W$67,'Recodage sans NON'!$X$67, 4-'Recodage sans NON'!$Y$67,'Recodage sans NON'!$Z$67,4-'Recodage sans NON'!$AA$67,'Recodage sans NON'!$AB$67,4-'Recodage sans NON'!$AC$67,'Recodage sans NON'!$AD$67,'Recodage sans NON'!$AE$67)</f>
        <v>24</v>
      </c>
      <c r="BM16">
        <f>SUM(4-'Recodage sans NON'!$S$68,'Recodage sans NON'!$T$68,4-'Recodage sans NON'!$U$68,'Recodage sans NON'!$V$68,4-'Recodage sans NON'!$W$68,'Recodage sans NON'!$X$68, 4-'Recodage sans NON'!$Y$68,'Recodage sans NON'!$Z$68,4-'Recodage sans NON'!$AA$68,'Recodage sans NON'!$AB$68,4-'Recodage sans NON'!$AC$68,'Recodage sans NON'!$AD$68,'Recodage sans NON'!$AE$68)</f>
        <v>24</v>
      </c>
      <c r="BN16">
        <f>SUM(4-'Recodage sans NON'!$S$69,'Recodage sans NON'!$T$69,4-'Recodage sans NON'!$U$69,'Recodage sans NON'!$V$69,4-'Recodage sans NON'!$W$69,'Recodage sans NON'!$X$69, 4-'Recodage sans NON'!$Y$69,'Recodage sans NON'!$Z$69,4-'Recodage sans NON'!$AA$69,'Recodage sans NON'!$AB$69,4-'Recodage sans NON'!$AC$69,'Recodage sans NON'!$AD$69,'Recodage sans NON'!$AE$69)</f>
        <v>24</v>
      </c>
      <c r="BO16">
        <f>SUM(4-'Recodage sans NON'!$S$70,'Recodage sans NON'!$T$70,4-'Recodage sans NON'!$U$70,'Recodage sans NON'!$V$70,4-'Recodage sans NON'!$W$70,'Recodage sans NON'!$X$70, 4-'Recodage sans NON'!$Y$70,'Recodage sans NON'!$Z$70,4-'Recodage sans NON'!$AA$70,'Recodage sans NON'!$AB$70,4-'Recodage sans NON'!$AC$70,'Recodage sans NON'!$AD$70,'Recodage sans NON'!$AE$70)</f>
        <v>24</v>
      </c>
      <c r="BP16">
        <f>SUM(4-'Recodage sans NON'!$S$71,'Recodage sans NON'!$T$71,4-'Recodage sans NON'!$U$71,'Recodage sans NON'!$V$71,4-'Recodage sans NON'!$W$71,'Recodage sans NON'!$X$71, 4-'Recodage sans NON'!$Y$71,'Recodage sans NON'!$Z$71,4-'Recodage sans NON'!$AA$71,'Recodage sans NON'!$AB$71,4-'Recodage sans NON'!$AC$71,'Recodage sans NON'!$AD$71,'Recodage sans NON'!$AE$71)</f>
        <v>24</v>
      </c>
      <c r="BQ16">
        <f>SUM(4-'Recodage sans NON'!$S$72,'Recodage sans NON'!$T$72,4-'Recodage sans NON'!$U$72,'Recodage sans NON'!$V$72,4-'Recodage sans NON'!$W$72,'Recodage sans NON'!$X$72, 4-'Recodage sans NON'!$Y$72,'Recodage sans NON'!$Z$72,4-'Recodage sans NON'!$AA$72,'Recodage sans NON'!$AB$72,4-'Recodage sans NON'!$AC$72,'Recodage sans NON'!$AD$72,'Recodage sans NON'!$AE$72)</f>
        <v>24</v>
      </c>
      <c r="BR16">
        <f>SUM(4-'Recodage sans NON'!$S$73,'Recodage sans NON'!$T$73,4-'Recodage sans NON'!$U$73,'Recodage sans NON'!$V$73,4-'Recodage sans NON'!$W$73,'Recodage sans NON'!$X$73, 4-'Recodage sans NON'!$Y$73,'Recodage sans NON'!$Z$73,4-'Recodage sans NON'!$AA$73,'Recodage sans NON'!$AB$73,4-'Recodage sans NON'!$AC$73,'Recodage sans NON'!$AD$73,'Recodage sans NON'!$AE$73)</f>
        <v>24</v>
      </c>
      <c r="BS16">
        <f>SUM(4-'Recodage sans NON'!$S$74,'Recodage sans NON'!$T$74,4-'Recodage sans NON'!$U$74,'Recodage sans NON'!$V$74,4-'Recodage sans NON'!$W$74,'Recodage sans NON'!$X$74, 4-'Recodage sans NON'!$Y$74,'Recodage sans NON'!$Z$74,4-'Recodage sans NON'!$AA$74,'Recodage sans NON'!$AB$74,4-'Recodage sans NON'!$AC$74,'Recodage sans NON'!$AD$74,'Recodage sans NON'!$AE$74)</f>
        <v>24</v>
      </c>
      <c r="BW16">
        <f>SUM(4-'Recodage sans NON'!$S$75,'Recodage sans NON'!$T$75,4-'Recodage sans NON'!$U$75,'Recodage sans NON'!$V$75,4-'Recodage sans NON'!$W$75,'Recodage sans NON'!$X$75, 4-'Recodage sans NON'!$Y$75,'Recodage sans NON'!$Z$75,4-'Recodage sans NON'!$AA$75,'Recodage sans NON'!$AB$75,4-'Recodage sans NON'!$AC$75,'Recodage sans NON'!$AD$75,'Recodage sans NON'!$AE$75)</f>
        <v>24</v>
      </c>
    </row>
    <row r="17" spans="1:75" x14ac:dyDescent="0.25">
      <c r="A17" s="178" t="s">
        <v>331</v>
      </c>
      <c r="B17">
        <f>_xlfn.VAR.P(B16:K16)</f>
        <v>41.65</v>
      </c>
      <c r="BW17">
        <f>SUM(4-'Recodage sans NON'!$S76,'Recodage sans NON'!$T76,4-'Recodage sans NON'!$U76,'Recodage sans NON'!$V76,4-'Recodage sans NON'!$W76,'Recodage sans NON'!$X76, 4-'Recodage sans NON'!$Y76,'Recodage sans NON'!$Z76,4-'Recodage sans NON'!$AA76,'Recodage sans NON'!$AB76,4-'Recodage sans NON'!$AC76,'Recodage sans NON'!$AD76,'Recodage sans NON'!$AE76)</f>
        <v>24</v>
      </c>
    </row>
    <row r="18" spans="1:75" x14ac:dyDescent="0.25">
      <c r="BW18">
        <f>SUM(4-'Recodage sans NON'!$S77,'Recodage sans NON'!$T77,4-'Recodage sans NON'!$U77,'Recodage sans NON'!$V77,4-'Recodage sans NON'!$W77,'Recodage sans NON'!$X77, 4-'Recodage sans NON'!$Y77,'Recodage sans NON'!$Z77,4-'Recodage sans NON'!$AA77,'Recodage sans NON'!$AB77,4-'Recodage sans NON'!$AC77,'Recodage sans NON'!$AD77,'Recodage sans NON'!$AE77)</f>
        <v>24</v>
      </c>
    </row>
    <row r="19" spans="1:75" x14ac:dyDescent="0.25">
      <c r="A19" s="296" t="s">
        <v>329</v>
      </c>
      <c r="B19" s="297">
        <f>(B10/(B10-1))*(1-(B14/B17))</f>
        <v>0.86302521008403354</v>
      </c>
      <c r="D19" s="298" t="str">
        <f>IF(B19&gt;=0.75, "Cette partie du questionnaire présente une bonne cohérence interne",IF(B19&gt;=0.65, "Cette partie du questionnaire présente une cohérence interne moyenne", "La cohérence interne de cette partie du questionnaire est faible"))</f>
        <v>Cette partie du questionnaire présente une bonne cohérence interne</v>
      </c>
      <c r="E19" s="298"/>
      <c r="F19" s="298"/>
      <c r="G19" s="298"/>
      <c r="H19" s="298"/>
      <c r="I19" s="298"/>
      <c r="BW19">
        <f>SUM(4-'Recodage sans NON'!$S78,'Recodage sans NON'!$T78,4-'Recodage sans NON'!$U78,'Recodage sans NON'!$V78,4-'Recodage sans NON'!$W78,'Recodage sans NON'!$X78, 4-'Recodage sans NON'!$Y78,'Recodage sans NON'!$Z78,4-'Recodage sans NON'!$AA78,'Recodage sans NON'!$AB78,4-'Recodage sans NON'!$AC78,'Recodage sans NON'!$AD78,'Recodage sans NON'!$AE78)</f>
        <v>24</v>
      </c>
    </row>
    <row r="20" spans="1:75" x14ac:dyDescent="0.25">
      <c r="BW20">
        <f>SUM(4-'Recodage sans NON'!$S79,'Recodage sans NON'!$T79,4-'Recodage sans NON'!$U79,'Recodage sans NON'!$V79,4-'Recodage sans NON'!$W79,'Recodage sans NON'!$X79, 4-'Recodage sans NON'!$Y79,'Recodage sans NON'!$Z79,4-'Recodage sans NON'!$AA79,'Recodage sans NON'!$AB79,4-'Recodage sans NON'!$AC79,'Recodage sans NON'!$AD79,'Recodage sans NON'!$AE79)</f>
        <v>24</v>
      </c>
    </row>
    <row r="21" spans="1:75" x14ac:dyDescent="0.25">
      <c r="BW21">
        <f>SUM(4-'Recodage sans NON'!$S80,'Recodage sans NON'!$T80,4-'Recodage sans NON'!$U80,'Recodage sans NON'!$V80,4-'Recodage sans NON'!$W80,'Recodage sans NON'!$X80, 4-'Recodage sans NON'!$Y80,'Recodage sans NON'!$Z80,4-'Recodage sans NON'!$AA80,'Recodage sans NON'!$AB80,4-'Recodage sans NON'!$AC80,'Recodage sans NON'!$AD80,'Recodage sans NON'!$AE80)</f>
        <v>24</v>
      </c>
    </row>
    <row r="22" spans="1:75" x14ac:dyDescent="0.25">
      <c r="BW22">
        <f>SUM(4-'Recodage sans NON'!$S81,'Recodage sans NON'!$T81,4-'Recodage sans NON'!$U81,'Recodage sans NON'!$V81,4-'Recodage sans NON'!$W81,'Recodage sans NON'!$X81, 4-'Recodage sans NON'!$Y81,'Recodage sans NON'!$Z81,4-'Recodage sans NON'!$AA81,'Recodage sans NON'!$AB81,4-'Recodage sans NON'!$AC81,'Recodage sans NON'!$AD81,'Recodage sans NON'!$AE81)</f>
        <v>24</v>
      </c>
    </row>
    <row r="23" spans="1:75" ht="16.5" thickBot="1" x14ac:dyDescent="0.3">
      <c r="BW23">
        <f>SUM(4-'Recodage sans NON'!$S82,'Recodage sans NON'!$T82,4-'Recodage sans NON'!$U82,'Recodage sans NON'!$V82,4-'Recodage sans NON'!$W82,'Recodage sans NON'!$X82, 4-'Recodage sans NON'!$Y82,'Recodage sans NON'!$Z82,4-'Recodage sans NON'!$AA82,'Recodage sans NON'!$AB82,4-'Recodage sans NON'!$AC82,'Recodage sans NON'!$AD82,'Recodage sans NON'!$AE82)</f>
        <v>24</v>
      </c>
    </row>
    <row r="24" spans="1:75" ht="30" customHeight="1" thickBot="1" x14ac:dyDescent="0.3">
      <c r="A24" s="45" t="s">
        <v>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6"/>
      <c r="BW24">
        <f>SUM(4-'Recodage sans NON'!$S83,'Recodage sans NON'!$T83,4-'Recodage sans NON'!$U83,'Recodage sans NON'!$V83,4-'Recodage sans NON'!$W83,'Recodage sans NON'!$X83, 4-'Recodage sans NON'!$Y83,'Recodage sans NON'!$Z83,4-'Recodage sans NON'!$AA83,'Recodage sans NON'!$AB83,4-'Recodage sans NON'!$AC83,'Recodage sans NON'!$AD83,'Recodage sans NON'!$AE83)</f>
        <v>24</v>
      </c>
    </row>
    <row r="25" spans="1:75" x14ac:dyDescent="0.25">
      <c r="A25" s="291"/>
      <c r="BW25">
        <f>SUM(4-'Recodage sans NON'!$S84,'Recodage sans NON'!$T84,4-'Recodage sans NON'!$U84,'Recodage sans NON'!$V84,4-'Recodage sans NON'!$W84,'Recodage sans NON'!$X84, 4-'Recodage sans NON'!$Y84,'Recodage sans NON'!$Z84,4-'Recodage sans NON'!$AA84,'Recodage sans NON'!$AB84,4-'Recodage sans NON'!$AC84,'Recodage sans NON'!$AD84,'Recodage sans NON'!$AE84)</f>
        <v>24</v>
      </c>
    </row>
    <row r="26" spans="1:75" x14ac:dyDescent="0.25">
      <c r="BW26">
        <f>SUM(4-'Recodage sans NON'!$S85,'Recodage sans NON'!$T85,4-'Recodage sans NON'!$U85,'Recodage sans NON'!$V85,4-'Recodage sans NON'!$W85,'Recodage sans NON'!$X85, 4-'Recodage sans NON'!$Y85,'Recodage sans NON'!$Z85,4-'Recodage sans NON'!$AA85,'Recodage sans NON'!$AB85,4-'Recodage sans NON'!$AC85,'Recodage sans NON'!$AD85,'Recodage sans NON'!$AE85)</f>
        <v>24</v>
      </c>
    </row>
    <row r="27" spans="1:75" x14ac:dyDescent="0.25">
      <c r="BW27">
        <f>SUM(4-'Recodage sans NON'!$S86,'Recodage sans NON'!$T86,4-'Recodage sans NON'!$U86,'Recodage sans NON'!$V86,4-'Recodage sans NON'!$W86,'Recodage sans NON'!$X86, 4-'Recodage sans NON'!$Y86,'Recodage sans NON'!$Z86,4-'Recodage sans NON'!$AA86,'Recodage sans NON'!$AB86,4-'Recodage sans NON'!$AC86,'Recodage sans NON'!$AD86,'Recodage sans NON'!$AE86)</f>
        <v>24</v>
      </c>
    </row>
    <row r="28" spans="1:75" x14ac:dyDescent="0.25">
      <c r="A28" s="178" t="s">
        <v>323</v>
      </c>
      <c r="B28">
        <v>11</v>
      </c>
      <c r="BW28">
        <f>SUM(4-'Recodage sans NON'!$S87,'Recodage sans NON'!$T87,4-'Recodage sans NON'!$U87,'Recodage sans NON'!$V87,4-'Recodage sans NON'!$W87,'Recodage sans NON'!$X87, 4-'Recodage sans NON'!$Y87,'Recodage sans NON'!$Z87,4-'Recodage sans NON'!$AA87,'Recodage sans NON'!$AB87,4-'Recodage sans NON'!$AC87,'Recodage sans NON'!$AD87,'Recodage sans NON'!$AE87)</f>
        <v>24</v>
      </c>
    </row>
    <row r="29" spans="1:75" x14ac:dyDescent="0.25">
      <c r="BW29">
        <f>SUM(4-'Recodage sans NON'!$S88,'Recodage sans NON'!$T88,4-'Recodage sans NON'!$U88,'Recodage sans NON'!$V88,4-'Recodage sans NON'!$W88,'Recodage sans NON'!$X88, 4-'Recodage sans NON'!$Y88,'Recodage sans NON'!$Z88,4-'Recodage sans NON'!$AA88,'Recodage sans NON'!$AB88,4-'Recodage sans NON'!$AC88,'Recodage sans NON'!$AD88,'Recodage sans NON'!$AE88)</f>
        <v>24</v>
      </c>
    </row>
    <row r="30" spans="1:75" x14ac:dyDescent="0.25">
      <c r="B30" t="str">
        <f>'Recodage sans NON'!AH3</f>
        <v>Entretiens famille</v>
      </c>
      <c r="C30" t="str">
        <f>'Recodage sans NON'!AI3</f>
        <v>Passation bilans et tests</v>
      </c>
      <c r="D30" t="str">
        <f>'Recodage sans NON'!AJ3</f>
        <v>Rédaction de rapports</v>
      </c>
      <c r="E30" t="str">
        <f>'Recodage sans NON'!AK3</f>
        <v>Préparation des séances</v>
      </c>
      <c r="F30" t="str">
        <f>'Recodage sans NON'!AL3</f>
        <v>Admin (mails, téléphones)</v>
      </c>
      <c r="G30" t="str">
        <f>'Recodage sans NON'!AM3</f>
        <v>Collaboration avec les collègues</v>
      </c>
      <c r="H30" t="str">
        <f>'Recodage sans NON'!AN3</f>
        <v>Intégration dans l'équipe</v>
      </c>
      <c r="I30" t="str">
        <f>'Recodage sans NON'!AO3</f>
        <v>Entretien de réseau</v>
      </c>
      <c r="J30" t="str">
        <f>'Recodage sans NON'!AP3</f>
        <v>Appropriation langage professionnel</v>
      </c>
      <c r="K30" t="str">
        <f>'Recodage sans NON'!AQ3</f>
        <v>Compréhension des diagnostics</v>
      </c>
      <c r="L30" t="str">
        <f>'Recodage sans NON'!AR3</f>
        <v>Processus d'investigation PM</v>
      </c>
      <c r="BW30">
        <f>SUM(4-'Recodage sans NON'!$S89,'Recodage sans NON'!$T89,4-'Recodage sans NON'!$U89,'Recodage sans NON'!$V89,4-'Recodage sans NON'!$W89,'Recodage sans NON'!$X89, 4-'Recodage sans NON'!$Y89,'Recodage sans NON'!$Z89,4-'Recodage sans NON'!$AA89,'Recodage sans NON'!$AB89,4-'Recodage sans NON'!$AC89,'Recodage sans NON'!$AD89,'Recodage sans NON'!$AE89)</f>
        <v>24</v>
      </c>
    </row>
    <row r="31" spans="1:75" x14ac:dyDescent="0.25">
      <c r="A31" s="178" t="s">
        <v>324</v>
      </c>
      <c r="B31" s="163">
        <f>_xlfn.VAR.P('Recodage sans NON'!AH$5:AH$14)</f>
        <v>0.25</v>
      </c>
      <c r="C31" s="163">
        <f>_xlfn.VAR.P('Recodage sans NON'!AI$5:AI$14)</f>
        <v>1.2839506172839505</v>
      </c>
      <c r="D31" s="163">
        <f>_xlfn.VAR.P('Recodage sans NON'!AJ$5:AJ$14)</f>
        <v>0.61</v>
      </c>
      <c r="E31" s="163">
        <f>_xlfn.VAR.P('Recodage sans NON'!AK$5:AK$14)</f>
        <v>0.45</v>
      </c>
      <c r="F31" s="163">
        <f>_xlfn.VAR.P('Recodage sans NON'!AL$5:AL$14)</f>
        <v>0.56000000000000005</v>
      </c>
      <c r="G31" s="163">
        <f>_xlfn.VAR.P('Recodage sans NON'!AM$5:AM$14)</f>
        <v>1.45</v>
      </c>
      <c r="H31" s="163">
        <f>_xlfn.VAR.P('Recodage sans NON'!AN$5:AN$14)</f>
        <v>1.29</v>
      </c>
      <c r="I31" s="163">
        <f>_xlfn.VAR.P('Recodage sans NON'!AO$5:AO$14)</f>
        <v>1.1358024691358024</v>
      </c>
      <c r="J31" s="163">
        <f>_xlfn.VAR.P('Recodage sans NON'!AP$5:AP$14)</f>
        <v>1.1599999999999999</v>
      </c>
      <c r="K31" s="163">
        <f>_xlfn.VAR.P('Recodage sans NON'!AQ$5:AQ$14)</f>
        <v>0.69</v>
      </c>
      <c r="L31" s="163">
        <f>_xlfn.VAR.P('Recodage sans NON'!AR$5:AR$14)</f>
        <v>0.56000000000000005</v>
      </c>
      <c r="BW31">
        <f>SUM(4-'Recodage sans NON'!$S90,'Recodage sans NON'!$T90,4-'Recodage sans NON'!$U90,'Recodage sans NON'!$V90,4-'Recodage sans NON'!$W90,'Recodage sans NON'!$X90, 4-'Recodage sans NON'!$Y90,'Recodage sans NON'!$Z90,4-'Recodage sans NON'!$AA90,'Recodage sans NON'!$AB90,4-'Recodage sans NON'!$AC90,'Recodage sans NON'!$AD90,'Recodage sans NON'!$AE90)</f>
        <v>24</v>
      </c>
    </row>
    <row r="32" spans="1:75" x14ac:dyDescent="0.25">
      <c r="A32" s="178" t="s">
        <v>330</v>
      </c>
      <c r="B32">
        <f>SUM(B31:N31)</f>
        <v>9.4397530864197527</v>
      </c>
      <c r="BW32">
        <f>SUM(4-'Recodage sans NON'!$S91,'Recodage sans NON'!$T91,4-'Recodage sans NON'!$U91,'Recodage sans NON'!$V91,4-'Recodage sans NON'!$W91,'Recodage sans NON'!$X91, 4-'Recodage sans NON'!$Y91,'Recodage sans NON'!$Z91,4-'Recodage sans NON'!$AA91,'Recodage sans NON'!$AB91,4-'Recodage sans NON'!$AC91,'Recodage sans NON'!$AD91,'Recodage sans NON'!$AE91)</f>
        <v>24</v>
      </c>
    </row>
    <row r="33" spans="1:75" x14ac:dyDescent="0.25">
      <c r="BW33">
        <f>SUM(4-'Recodage sans NON'!$S92,'Recodage sans NON'!$T92,4-'Recodage sans NON'!$U92,'Recodage sans NON'!$V92,4-'Recodage sans NON'!$W92,'Recodage sans NON'!$X92, 4-'Recodage sans NON'!$Y92,'Recodage sans NON'!$Z92,4-'Recodage sans NON'!$AA92,'Recodage sans NON'!$AB92,4-'Recodage sans NON'!$AC92,'Recodage sans NON'!$AD92,'Recodage sans NON'!$AE92)</f>
        <v>24</v>
      </c>
    </row>
    <row r="34" spans="1:75" x14ac:dyDescent="0.25">
      <c r="A34" s="178" t="s">
        <v>325</v>
      </c>
      <c r="B34" s="163">
        <f>SUM('Recodage sans NON'!$AH$5,'Recodage sans NON'!$AI$5,'Recodage sans NON'!$AJ$5,'Recodage sans NON'!$AK$5,'Recodage sans NON'!$AL$5,'Recodage sans NON'!$AM$5, 'Recodage sans NON'!$AN$5,'Recodage sans NON'!$AO$5,'Recodage sans NON'!$AP$5,'Recodage sans NON'!$AQ$5,'Recodage sans NON'!$AR$5)</f>
        <v>5</v>
      </c>
      <c r="C34" s="163">
        <f>SUM('Recodage sans NON'!$AH6,'Recodage sans NON'!$AI6,'Recodage sans NON'!$AJ6,'Recodage sans NON'!$AK6,'Recodage sans NON'!$AL6,'Recodage sans NON'!$AM6, 'Recodage sans NON'!$AN6,'Recodage sans NON'!$AO6,'Recodage sans NON'!$AP6,'Recodage sans NON'!$AQ6,'Recodage sans NON'!$AR6)</f>
        <v>-2</v>
      </c>
      <c r="D34" s="163">
        <f>SUM('Recodage sans NON'!$AH7,'Recodage sans NON'!$AI7,'Recodage sans NON'!$AJ7,'Recodage sans NON'!$AK7,'Recodage sans NON'!$AL7,'Recodage sans NON'!$AM7, 'Recodage sans NON'!$AN7,'Recodage sans NON'!$AO7,'Recodage sans NON'!$AP7,'Recodage sans NON'!$AQ7,'Recodage sans NON'!$AR7)</f>
        <v>10</v>
      </c>
      <c r="E34" s="163">
        <f>SUM('Recodage sans NON'!$AH8,'Recodage sans NON'!$AI8,'Recodage sans NON'!$AJ8,'Recodage sans NON'!$AK8,'Recodage sans NON'!$AL8,'Recodage sans NON'!$AM8, 'Recodage sans NON'!$AN8,'Recodage sans NON'!$AO8,'Recodage sans NON'!$AP8,'Recodage sans NON'!$AQ8,'Recodage sans NON'!$AR8)</f>
        <v>-3</v>
      </c>
      <c r="F34" s="163">
        <f>SUM('Recodage sans NON'!$AH9,'Recodage sans NON'!$AI9,'Recodage sans NON'!$AJ9,'Recodage sans NON'!$AK9,'Recodage sans NON'!$AL9,'Recodage sans NON'!$AM9, 'Recodage sans NON'!$AN9,'Recodage sans NON'!$AO9,'Recodage sans NON'!$AP9,'Recodage sans NON'!$AQ9,'Recodage sans NON'!$AR9)</f>
        <v>8</v>
      </c>
      <c r="G34" s="163">
        <f>SUM('Recodage sans NON'!$AH10,'Recodage sans NON'!$AI10,'Recodage sans NON'!$AJ10,'Recodage sans NON'!$AK10,'Recodage sans NON'!$AL10,'Recodage sans NON'!$AM10, 'Recodage sans NON'!$AN10,'Recodage sans NON'!$AO10,'Recodage sans NON'!$AP10,'Recodage sans NON'!$AQ10,'Recodage sans NON'!$AR10)</f>
        <v>-3</v>
      </c>
      <c r="H34" s="163">
        <f>SUM('Recodage sans NON'!$AH11,'Recodage sans NON'!$AI11,'Recodage sans NON'!$AJ11,'Recodage sans NON'!$AK11,'Recodage sans NON'!$AL11,'Recodage sans NON'!$AM11, 'Recodage sans NON'!$AN11,'Recodage sans NON'!$AO11,'Recodage sans NON'!$AP11,'Recodage sans NON'!$AQ11,'Recodage sans NON'!$AR11)</f>
        <v>8</v>
      </c>
      <c r="I34" s="163">
        <f>SUM('Recodage sans NON'!$AH12,'Recodage sans NON'!$AI12,'Recodage sans NON'!$AJ12,'Recodage sans NON'!$AK12,'Recodage sans NON'!$AL12,'Recodage sans NON'!$AM12, 'Recodage sans NON'!$AN12,'Recodage sans NON'!$AO12,'Recodage sans NON'!$AP12,'Recodage sans NON'!$AQ12,'Recodage sans NON'!$AR12)</f>
        <v>-5</v>
      </c>
      <c r="J34" s="163">
        <f>SUM('Recodage sans NON'!$AH13,'Recodage sans NON'!$AI13,'Recodage sans NON'!$AJ13,'Recodage sans NON'!$AK13,'Recodage sans NON'!$AL13,'Recodage sans NON'!$AM13, 'Recodage sans NON'!$AN13,'Recodage sans NON'!$AO13,'Recodage sans NON'!$AP13,'Recodage sans NON'!$AQ13,'Recodage sans NON'!$AR13)</f>
        <v>-6</v>
      </c>
      <c r="K34" s="163">
        <f>SUM('Recodage sans NON'!$AH14,'Recodage sans NON'!$AI14,'Recodage sans NON'!$AJ14,'Recodage sans NON'!$AK14,'Recodage sans NON'!$AL14,'Recodage sans NON'!$AM14, 'Recodage sans NON'!$AN14,'Recodage sans NON'!$AO14,'Recodage sans NON'!$AP14,'Recodage sans NON'!$AQ14,'Recodage sans NON'!$AR14)</f>
        <v>5</v>
      </c>
      <c r="L34" s="163">
        <f>SUM('Recodage sans NON'!$AH15,'Recodage sans NON'!$AI15,'Recodage sans NON'!$AJ15,'Recodage sans NON'!$AK15,'Recodage sans NON'!$AL15,'Recodage sans NON'!$AM15, 'Recodage sans NON'!$AN15,'Recodage sans NON'!$AO15,'Recodage sans NON'!$AP15,'Recodage sans NON'!$AQ15,'Recodage sans NON'!$AR15)</f>
        <v>0</v>
      </c>
      <c r="M34" s="309">
        <f>SUM('Recodage sans NON'!$AH16,'Recodage sans NON'!$AI16,'Recodage sans NON'!$AJ16,'Recodage sans NON'!$AK16,'Recodage sans NON'!$AL16,'Recodage sans NON'!$AM16, 'Recodage sans NON'!$AN16,'Recodage sans NON'!$AO16,'Recodage sans NON'!$AP16,'Recodage sans NON'!$AQ16,'Recodage sans NON'!$AR16)</f>
        <v>0</v>
      </c>
      <c r="N34" s="309">
        <f>SUM('Recodage sans NON'!$AH17,'Recodage sans NON'!$AI17,'Recodage sans NON'!$AJ17,'Recodage sans NON'!$AK17,'Recodage sans NON'!$AL17,'Recodage sans NON'!$AM17, 'Recodage sans NON'!$AN17,'Recodage sans NON'!$AO17,'Recodage sans NON'!$AP17,'Recodage sans NON'!$AQ17,'Recodage sans NON'!$AR17)</f>
        <v>0</v>
      </c>
      <c r="O34" s="309">
        <f>SUM('Recodage sans NON'!$AH18,'Recodage sans NON'!$AI18,'Recodage sans NON'!$AJ18,'Recodage sans NON'!$AK18,'Recodage sans NON'!$AL18,'Recodage sans NON'!$AM18, 'Recodage sans NON'!$AN18,'Recodage sans NON'!$AO18,'Recodage sans NON'!$AP18,'Recodage sans NON'!$AQ18,'Recodage sans NON'!$AR18)</f>
        <v>0</v>
      </c>
      <c r="P34" s="309">
        <f>SUM('Recodage sans NON'!$AH19,'Recodage sans NON'!$AI19,'Recodage sans NON'!$AJ19,'Recodage sans NON'!$AK19,'Recodage sans NON'!$AL19,'Recodage sans NON'!$AM19, 'Recodage sans NON'!$AN19,'Recodage sans NON'!$AO19,'Recodage sans NON'!$AP19,'Recodage sans NON'!$AQ19,'Recodage sans NON'!$AR19)</f>
        <v>0</v>
      </c>
      <c r="Q34" s="309">
        <f>SUM('Recodage sans NON'!$AH20,'Recodage sans NON'!$AI20,'Recodage sans NON'!$AJ20,'Recodage sans NON'!$AK20,'Recodage sans NON'!$AL20,'Recodage sans NON'!$AM20, 'Recodage sans NON'!$AN20,'Recodage sans NON'!$AO20,'Recodage sans NON'!$AP20,'Recodage sans NON'!$AQ20,'Recodage sans NON'!$AR20)</f>
        <v>0</v>
      </c>
      <c r="R34" s="309">
        <f>SUM('Recodage sans NON'!$AH21,'Recodage sans NON'!$AI21,'Recodage sans NON'!$AJ21,'Recodage sans NON'!$AK21,'Recodage sans NON'!$AL21,'Recodage sans NON'!$AM21, 'Recodage sans NON'!$AN21,'Recodage sans NON'!$AO21,'Recodage sans NON'!$AP21,'Recodage sans NON'!$AQ21,'Recodage sans NON'!$AR21)</f>
        <v>0</v>
      </c>
      <c r="S34" s="309">
        <f>SUM('Recodage sans NON'!$AH22,'Recodage sans NON'!$AI22,'Recodage sans NON'!$AJ22,'Recodage sans NON'!$AK22,'Recodage sans NON'!$AL22,'Recodage sans NON'!$AM22, 'Recodage sans NON'!$AN22,'Recodage sans NON'!$AO22,'Recodage sans NON'!$AP22,'Recodage sans NON'!$AQ22,'Recodage sans NON'!$AR22)</f>
        <v>0</v>
      </c>
      <c r="T34" s="309">
        <f>SUM('Recodage sans NON'!$AH23,'Recodage sans NON'!$AI23,'Recodage sans NON'!$AJ23,'Recodage sans NON'!$AK23,'Recodage sans NON'!$AL23,'Recodage sans NON'!$AM23, 'Recodage sans NON'!$AN23,'Recodage sans NON'!$AO23,'Recodage sans NON'!$AP23,'Recodage sans NON'!$AQ23,'Recodage sans NON'!$AR23)</f>
        <v>0</v>
      </c>
      <c r="U34" s="309">
        <f>SUM('Recodage sans NON'!$AH24,'Recodage sans NON'!$AI24,'Recodage sans NON'!$AJ24,'Recodage sans NON'!$AK24,'Recodage sans NON'!$AL24,'Recodage sans NON'!$AM24, 'Recodage sans NON'!$AN24,'Recodage sans NON'!$AO24,'Recodage sans NON'!$AP24,'Recodage sans NON'!$AQ24,'Recodage sans NON'!$AR24)</f>
        <v>0</v>
      </c>
      <c r="V34" s="309">
        <f>SUM('Recodage sans NON'!$AH25,'Recodage sans NON'!$AI25,'Recodage sans NON'!$AJ25,'Recodage sans NON'!$AK25,'Recodage sans NON'!$AL25,'Recodage sans NON'!$AM25, 'Recodage sans NON'!$AN25,'Recodage sans NON'!$AO25,'Recodage sans NON'!$AP25,'Recodage sans NON'!$AQ25,'Recodage sans NON'!$AR25)</f>
        <v>0</v>
      </c>
      <c r="W34" s="309">
        <f>SUM('Recodage sans NON'!$AH26,'Recodage sans NON'!$AI26,'Recodage sans NON'!$AJ26,'Recodage sans NON'!$AK26,'Recodage sans NON'!$AL26,'Recodage sans NON'!$AM26, 'Recodage sans NON'!$AN26,'Recodage sans NON'!$AO26,'Recodage sans NON'!$AP26,'Recodage sans NON'!$AQ26,'Recodage sans NON'!$AR26)</f>
        <v>0</v>
      </c>
      <c r="X34" s="309">
        <f>SUM('Recodage sans NON'!$AH27,'Recodage sans NON'!$AI27,'Recodage sans NON'!$AJ27,'Recodage sans NON'!$AK27,'Recodage sans NON'!$AL27,'Recodage sans NON'!$AM27, 'Recodage sans NON'!$AN27,'Recodage sans NON'!$AO27,'Recodage sans NON'!$AP27,'Recodage sans NON'!$AQ27,'Recodage sans NON'!$AR27)</f>
        <v>0</v>
      </c>
      <c r="Y34" s="309">
        <f>SUM('Recodage sans NON'!$AH28,'Recodage sans NON'!$AI28,'Recodage sans NON'!$AJ28,'Recodage sans NON'!$AK28,'Recodage sans NON'!$AL28,'Recodage sans NON'!$AM28, 'Recodage sans NON'!$AN28,'Recodage sans NON'!$AO28,'Recodage sans NON'!$AP28,'Recodage sans NON'!$AQ28,'Recodage sans NON'!$AR28)</f>
        <v>0</v>
      </c>
      <c r="Z34" s="309">
        <f>SUM('Recodage sans NON'!$AH29,'Recodage sans NON'!$AI29,'Recodage sans NON'!$AJ29,'Recodage sans NON'!$AK29,'Recodage sans NON'!$AL29,'Recodage sans NON'!$AM29, 'Recodage sans NON'!$AN29,'Recodage sans NON'!$AO29,'Recodage sans NON'!$AP29,'Recodage sans NON'!$AQ29,'Recodage sans NON'!$AR29)</f>
        <v>0</v>
      </c>
      <c r="AA34" s="309">
        <f>SUM('Recodage sans NON'!$AH30,'Recodage sans NON'!$AI30,'Recodage sans NON'!$AJ30,'Recodage sans NON'!$AK30,'Recodage sans NON'!$AL30,'Recodage sans NON'!$AM30, 'Recodage sans NON'!$AN30,'Recodage sans NON'!$AO30,'Recodage sans NON'!$AP30,'Recodage sans NON'!$AQ30,'Recodage sans NON'!$AR30)</f>
        <v>0</v>
      </c>
      <c r="AB34" s="309">
        <f>SUM('Recodage sans NON'!$AH31,'Recodage sans NON'!$AI31,'Recodage sans NON'!$AJ31,'Recodage sans NON'!$AK31,'Recodage sans NON'!$AL31,'Recodage sans NON'!$AM31, 'Recodage sans NON'!$AN31,'Recodage sans NON'!$AO31,'Recodage sans NON'!$AP31,'Recodage sans NON'!$AQ31,'Recodage sans NON'!$AR31)</f>
        <v>0</v>
      </c>
      <c r="AC34" s="309">
        <f>SUM('Recodage sans NON'!$AH32,'Recodage sans NON'!$AI32,'Recodage sans NON'!$AJ32,'Recodage sans NON'!$AK32,'Recodage sans NON'!$AL32,'Recodage sans NON'!$AM32, 'Recodage sans NON'!$AN32,'Recodage sans NON'!$AO32,'Recodage sans NON'!$AP32,'Recodage sans NON'!$AQ32,'Recodage sans NON'!$AR32)</f>
        <v>0</v>
      </c>
      <c r="AD34" s="309">
        <f>SUM('Recodage sans NON'!$AH33,'Recodage sans NON'!$AI33,'Recodage sans NON'!$AJ33,'Recodage sans NON'!$AK33,'Recodage sans NON'!$AL33,'Recodage sans NON'!$AM33, 'Recodage sans NON'!$AN33,'Recodage sans NON'!$AO33,'Recodage sans NON'!$AP33,'Recodage sans NON'!$AQ33,'Recodage sans NON'!$AR33)</f>
        <v>0</v>
      </c>
      <c r="AE34" s="309">
        <f>SUM('Recodage sans NON'!$AH34,'Recodage sans NON'!$AI34,'Recodage sans NON'!$AJ34,'Recodage sans NON'!$AK34,'Recodage sans NON'!$AL34,'Recodage sans NON'!$AM34, 'Recodage sans NON'!$AN34,'Recodage sans NON'!$AO34,'Recodage sans NON'!$AP34,'Recodage sans NON'!$AQ34,'Recodage sans NON'!$AR34)</f>
        <v>0</v>
      </c>
      <c r="AF34" s="309">
        <f>SUM('Recodage sans NON'!$AH35,'Recodage sans NON'!$AI35,'Recodage sans NON'!$AJ35,'Recodage sans NON'!$AK35,'Recodage sans NON'!$AL35,'Recodage sans NON'!$AM35, 'Recodage sans NON'!$AN35,'Recodage sans NON'!$AO35,'Recodage sans NON'!$AP35,'Recodage sans NON'!$AQ35,'Recodage sans NON'!$AR35)</f>
        <v>0</v>
      </c>
      <c r="AG34" s="309">
        <f>SUM('Recodage sans NON'!$AH36,'Recodage sans NON'!$AI36,'Recodage sans NON'!$AJ36,'Recodage sans NON'!$AK36,'Recodage sans NON'!$AL36,'Recodage sans NON'!$AM36, 'Recodage sans NON'!$AN36,'Recodage sans NON'!$AO36,'Recodage sans NON'!$AP36,'Recodage sans NON'!$AQ36,'Recodage sans NON'!$AR36)</f>
        <v>0</v>
      </c>
      <c r="AH34" s="309">
        <f>SUM('Recodage sans NON'!$AH37,'Recodage sans NON'!$AI37,'Recodage sans NON'!$AJ37,'Recodage sans NON'!$AK37,'Recodage sans NON'!$AL37,'Recodage sans NON'!$AM37, 'Recodage sans NON'!$AN37,'Recodage sans NON'!$AO37,'Recodage sans NON'!$AP37,'Recodage sans NON'!$AQ37,'Recodage sans NON'!$AR37)</f>
        <v>0</v>
      </c>
      <c r="AI34" s="309">
        <f>SUM('Recodage sans NON'!$AH38,'Recodage sans NON'!$AI38,'Recodage sans NON'!$AJ38,'Recodage sans NON'!$AK38,'Recodage sans NON'!$AL38,'Recodage sans NON'!$AM38, 'Recodage sans NON'!$AN38,'Recodage sans NON'!$AO38,'Recodage sans NON'!$AP38,'Recodage sans NON'!$AQ38,'Recodage sans NON'!$AR38)</f>
        <v>0</v>
      </c>
      <c r="AJ34" s="309">
        <f>SUM('Recodage sans NON'!$AH39,'Recodage sans NON'!$AI39,'Recodage sans NON'!$AJ39,'Recodage sans NON'!$AK39,'Recodage sans NON'!$AL39,'Recodage sans NON'!$AM39, 'Recodage sans NON'!$AN39,'Recodage sans NON'!$AO39,'Recodage sans NON'!$AP39,'Recodage sans NON'!$AQ39,'Recodage sans NON'!$AR39)</f>
        <v>0</v>
      </c>
      <c r="AK34" s="309">
        <f>SUM('Recodage sans NON'!$AH40,'Recodage sans NON'!$AI40,'Recodage sans NON'!$AJ40,'Recodage sans NON'!$AK40,'Recodage sans NON'!$AL40,'Recodage sans NON'!$AM40, 'Recodage sans NON'!$AN40,'Recodage sans NON'!$AO40,'Recodage sans NON'!$AP40,'Recodage sans NON'!$AQ40,'Recodage sans NON'!$AR40)</f>
        <v>0</v>
      </c>
      <c r="AL34" s="309">
        <f>SUM('Recodage sans NON'!$AH41,'Recodage sans NON'!$AI41,'Recodage sans NON'!$AJ41,'Recodage sans NON'!$AK41,'Recodage sans NON'!$AL41,'Recodage sans NON'!$AM41, 'Recodage sans NON'!$AN41,'Recodage sans NON'!$AO41,'Recodage sans NON'!$AP41,'Recodage sans NON'!$AQ41,'Recodage sans NON'!$AR41)</f>
        <v>0</v>
      </c>
      <c r="AM34" s="309">
        <f>SUM('Recodage sans NON'!$AH42,'Recodage sans NON'!$AI42,'Recodage sans NON'!$AJ42,'Recodage sans NON'!$AK42,'Recodage sans NON'!$AL42,'Recodage sans NON'!$AM42, 'Recodage sans NON'!$AN42,'Recodage sans NON'!$AO42,'Recodage sans NON'!$AP42,'Recodage sans NON'!$AQ42,'Recodage sans NON'!$AR42)</f>
        <v>0</v>
      </c>
      <c r="AN34" s="309">
        <f>SUM('Recodage sans NON'!$AH43,'Recodage sans NON'!$AI43,'Recodage sans NON'!$AJ43,'Recodage sans NON'!$AK43,'Recodage sans NON'!$AL43,'Recodage sans NON'!$AM43, 'Recodage sans NON'!$AN43,'Recodage sans NON'!$AO43,'Recodage sans NON'!$AP43,'Recodage sans NON'!$AQ43,'Recodage sans NON'!$AR43)</f>
        <v>0</v>
      </c>
      <c r="AO34" s="309">
        <f>SUM('Recodage sans NON'!$AH44,'Recodage sans NON'!$AI44,'Recodage sans NON'!$AJ44,'Recodage sans NON'!$AK44,'Recodage sans NON'!$AL44,'Recodage sans NON'!$AM44, 'Recodage sans NON'!$AN44,'Recodage sans NON'!$AO44,'Recodage sans NON'!$AP44,'Recodage sans NON'!$AQ44,'Recodage sans NON'!$AR44)</f>
        <v>0</v>
      </c>
      <c r="AP34" s="309">
        <f>SUM('Recodage sans NON'!$AH45,'Recodage sans NON'!$AI45,'Recodage sans NON'!$AJ45,'Recodage sans NON'!$AK45,'Recodage sans NON'!$AL45,'Recodage sans NON'!$AM45, 'Recodage sans NON'!$AN45,'Recodage sans NON'!$AO45,'Recodage sans NON'!$AP45,'Recodage sans NON'!$AQ45,'Recodage sans NON'!$AR45)</f>
        <v>0</v>
      </c>
      <c r="AQ34" s="309">
        <f>SUM('Recodage sans NON'!$AH46,'Recodage sans NON'!$AI46,'Recodage sans NON'!$AJ46,'Recodage sans NON'!$AK46,'Recodage sans NON'!$AL46,'Recodage sans NON'!$AM46, 'Recodage sans NON'!$AN46,'Recodage sans NON'!$AO46,'Recodage sans NON'!$AP46,'Recodage sans NON'!$AQ46,'Recodage sans NON'!$AR46)</f>
        <v>0</v>
      </c>
      <c r="AR34" s="309">
        <f>SUM('Recodage sans NON'!$AH47,'Recodage sans NON'!$AI47,'Recodage sans NON'!$AJ47,'Recodage sans NON'!$AK47,'Recodage sans NON'!$AL47,'Recodage sans NON'!$AM47, 'Recodage sans NON'!$AN47,'Recodage sans NON'!$AO47,'Recodage sans NON'!$AP47,'Recodage sans NON'!$AQ47,'Recodage sans NON'!$AR47)</f>
        <v>0</v>
      </c>
      <c r="AS34" s="309">
        <f>SUM('Recodage sans NON'!$AH48,'Recodage sans NON'!$AI48,'Recodage sans NON'!$AJ48,'Recodage sans NON'!$AK48,'Recodage sans NON'!$AL48,'Recodage sans NON'!$AM48, 'Recodage sans NON'!$AN48,'Recodage sans NON'!$AO48,'Recodage sans NON'!$AP48,'Recodage sans NON'!$AQ48,'Recodage sans NON'!$AR48)</f>
        <v>0</v>
      </c>
      <c r="AT34" s="309">
        <f>SUM('Recodage sans NON'!$AH49,'Recodage sans NON'!$AI49,'Recodage sans NON'!$AJ49,'Recodage sans NON'!$AK49,'Recodage sans NON'!$AL49,'Recodage sans NON'!$AM49, 'Recodage sans NON'!$AN49,'Recodage sans NON'!$AO49,'Recodage sans NON'!$AP49,'Recodage sans NON'!$AQ49,'Recodage sans NON'!$AR49)</f>
        <v>0</v>
      </c>
      <c r="AU34" s="309">
        <f>SUM('Recodage sans NON'!$AH50,'Recodage sans NON'!$AI50,'Recodage sans NON'!$AJ50,'Recodage sans NON'!$AK50,'Recodage sans NON'!$AL50,'Recodage sans NON'!$AM50, 'Recodage sans NON'!$AN50,'Recodage sans NON'!$AO50,'Recodage sans NON'!$AP50,'Recodage sans NON'!$AQ50,'Recodage sans NON'!$AR50)</f>
        <v>0</v>
      </c>
      <c r="BW34">
        <f>SUM(4-'Recodage sans NON'!$S93,'Recodage sans NON'!$T93,4-'Recodage sans NON'!$U93,'Recodage sans NON'!$V93,4-'Recodage sans NON'!$W93,'Recodage sans NON'!$X93, 4-'Recodage sans NON'!$Y93,'Recodage sans NON'!$Z93,4-'Recodage sans NON'!$AA93,'Recodage sans NON'!$AB93,4-'Recodage sans NON'!$AC93,'Recodage sans NON'!$AD93,'Recodage sans NON'!$AE93)</f>
        <v>24</v>
      </c>
    </row>
    <row r="35" spans="1:75" x14ac:dyDescent="0.25">
      <c r="A35" s="178" t="s">
        <v>331</v>
      </c>
      <c r="B35">
        <f>_xlfn.VAR.P(B34:K34)</f>
        <v>33.21</v>
      </c>
      <c r="BW35">
        <f>SUM(4-'Recodage sans NON'!$S94,'Recodage sans NON'!$T94,4-'Recodage sans NON'!$U94,'Recodage sans NON'!$V94,4-'Recodage sans NON'!$W94,'Recodage sans NON'!$X94, 4-'Recodage sans NON'!$Y94,'Recodage sans NON'!$Z94,4-'Recodage sans NON'!$AA94,'Recodage sans NON'!$AB94,4-'Recodage sans NON'!$AC94,'Recodage sans NON'!$AD94,'Recodage sans NON'!$AE94)</f>
        <v>24</v>
      </c>
    </row>
    <row r="36" spans="1:75" x14ac:dyDescent="0.25">
      <c r="BW36">
        <f>SUM(4-'Recodage sans NON'!$S95,'Recodage sans NON'!$T95,4-'Recodage sans NON'!$U95,'Recodage sans NON'!$V95,4-'Recodage sans NON'!$W95,'Recodage sans NON'!$X95, 4-'Recodage sans NON'!$Y95,'Recodage sans NON'!$Z95,4-'Recodage sans NON'!$AA95,'Recodage sans NON'!$AB95,4-'Recodage sans NON'!$AC95,'Recodage sans NON'!$AD95,'Recodage sans NON'!$AE95)</f>
        <v>24</v>
      </c>
    </row>
    <row r="37" spans="1:75" x14ac:dyDescent="0.25">
      <c r="A37" s="296" t="s">
        <v>329</v>
      </c>
      <c r="B37" s="297">
        <f>(B28/(B28-1))*(1-(B32/B35))</f>
        <v>0.78733127386143553</v>
      </c>
      <c r="D37" s="298" t="str">
        <f>IF(B37&gt;=0.75, "Cette partie du questionnaire présente une bonne cohérence interne",IF(B37&gt;=0.65, "Cette partie du questionnaire présente une cohérence interne moyenne", "La cohérence interne de cette partie du questionnaire est faible"))</f>
        <v>Cette partie du questionnaire présente une bonne cohérence interne</v>
      </c>
      <c r="E37" s="298"/>
      <c r="F37" s="298"/>
      <c r="G37" s="298"/>
      <c r="H37" s="298"/>
      <c r="I37" s="298"/>
      <c r="BW37">
        <f>SUM(4-'Recodage sans NON'!$S96,'Recodage sans NON'!$T96,4-'Recodage sans NON'!$U96,'Recodage sans NON'!$V96,4-'Recodage sans NON'!$W96,'Recodage sans NON'!$X96, 4-'Recodage sans NON'!$Y96,'Recodage sans NON'!$Z96,4-'Recodage sans NON'!$AA96,'Recodage sans NON'!$AB96,4-'Recodage sans NON'!$AC96,'Recodage sans NON'!$AD96,'Recodage sans NON'!$AE96)</f>
        <v>24</v>
      </c>
    </row>
    <row r="38" spans="1:75" x14ac:dyDescent="0.25">
      <c r="BW38">
        <f>SUM(4-'Recodage sans NON'!$S97,'Recodage sans NON'!$T97,4-'Recodage sans NON'!$U97,'Recodage sans NON'!$V97,4-'Recodage sans NON'!$W97,'Recodage sans NON'!$X97, 4-'Recodage sans NON'!$Y97,'Recodage sans NON'!$Z97,4-'Recodage sans NON'!$AA97,'Recodage sans NON'!$AB97,4-'Recodage sans NON'!$AC97,'Recodage sans NON'!$AD97,'Recodage sans NON'!$AE97)</f>
        <v>24</v>
      </c>
    </row>
    <row r="39" spans="1:75" x14ac:dyDescent="0.25">
      <c r="BW39">
        <f>SUM(4-'Recodage sans NON'!$S98,'Recodage sans NON'!$T98,4-'Recodage sans NON'!$U98,'Recodage sans NON'!$V98,4-'Recodage sans NON'!$W98,'Recodage sans NON'!$X98, 4-'Recodage sans NON'!$Y98,'Recodage sans NON'!$Z98,4-'Recodage sans NON'!$AA98,'Recodage sans NON'!$AB98,4-'Recodage sans NON'!$AC98,'Recodage sans NON'!$AD98,'Recodage sans NON'!$AE98)</f>
        <v>24</v>
      </c>
    </row>
    <row r="40" spans="1:75" x14ac:dyDescent="0.25">
      <c r="BW40">
        <f>SUM(4-'Recodage sans NON'!$S99,'Recodage sans NON'!$T99,4-'Recodage sans NON'!$U99,'Recodage sans NON'!$V99,4-'Recodage sans NON'!$W99,'Recodage sans NON'!$X99, 4-'Recodage sans NON'!$Y99,'Recodage sans NON'!$Z99,4-'Recodage sans NON'!$AA99,'Recodage sans NON'!$AB99,4-'Recodage sans NON'!$AC99,'Recodage sans NON'!$AD99,'Recodage sans NON'!$AE99)</f>
        <v>24</v>
      </c>
    </row>
    <row r="41" spans="1:75" ht="16.5" thickBot="1" x14ac:dyDescent="0.3">
      <c r="BW41">
        <f>SUM(4-'Recodage sans NON'!$S100,'Recodage sans NON'!$T100,4-'Recodage sans NON'!$U100,'Recodage sans NON'!$V100,4-'Recodage sans NON'!$W100,'Recodage sans NON'!$X100, 4-'Recodage sans NON'!$Y100,'Recodage sans NON'!$Z100,4-'Recodage sans NON'!$AA100,'Recodage sans NON'!$AB100,4-'Recodage sans NON'!$AC100,'Recodage sans NON'!$AD100,'Recodage sans NON'!$AE100)</f>
        <v>24</v>
      </c>
    </row>
    <row r="42" spans="1:75" ht="30" customHeight="1" thickBot="1" x14ac:dyDescent="0.3">
      <c r="A42" s="45" t="s">
        <v>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6"/>
      <c r="BW42">
        <f>SUM(4-'Recodage sans NON'!$S101,'Recodage sans NON'!$T101,4-'Recodage sans NON'!$U101,'Recodage sans NON'!$V101,4-'Recodage sans NON'!$W101,'Recodage sans NON'!$X101, 4-'Recodage sans NON'!$Y101,'Recodage sans NON'!$Z101,4-'Recodage sans NON'!$AA101,'Recodage sans NON'!$AB101,4-'Recodage sans NON'!$AC101,'Recodage sans NON'!$AD101,'Recodage sans NON'!$AE101)</f>
        <v>24</v>
      </c>
    </row>
    <row r="43" spans="1:75" x14ac:dyDescent="0.25">
      <c r="A43" s="291"/>
      <c r="BW43">
        <f>SUM(4-'Recodage sans NON'!$S102,'Recodage sans NON'!$T102,4-'Recodage sans NON'!$U102,'Recodage sans NON'!$V102,4-'Recodage sans NON'!$W102,'Recodage sans NON'!$X102, 4-'Recodage sans NON'!$Y102,'Recodage sans NON'!$Z102,4-'Recodage sans NON'!$AA102,'Recodage sans NON'!$AB102,4-'Recodage sans NON'!$AC102,'Recodage sans NON'!$AD102,'Recodage sans NON'!$AE102)</f>
        <v>24</v>
      </c>
    </row>
    <row r="44" spans="1:75" x14ac:dyDescent="0.25">
      <c r="BW44">
        <f>SUM(4-'Recodage sans NON'!$S103,'Recodage sans NON'!$T103,4-'Recodage sans NON'!$U103,'Recodage sans NON'!$V103,4-'Recodage sans NON'!$W103,'Recodage sans NON'!$X103, 4-'Recodage sans NON'!$Y103,'Recodage sans NON'!$Z103,4-'Recodage sans NON'!$AA103,'Recodage sans NON'!$AB103,4-'Recodage sans NON'!$AC103,'Recodage sans NON'!$AD103,'Recodage sans NON'!$AE103)</f>
        <v>24</v>
      </c>
    </row>
    <row r="46" spans="1:75" x14ac:dyDescent="0.25">
      <c r="A46" s="178" t="s">
        <v>323</v>
      </c>
      <c r="B46">
        <v>13</v>
      </c>
    </row>
    <row r="48" spans="1:75" x14ac:dyDescent="0.25">
      <c r="B48" s="300" t="str">
        <f>'Recodage sans NON'!AT3</f>
        <v xml:space="preserve">Lecture (articles, revues, livres) </v>
      </c>
      <c r="C48" s="300" t="str">
        <f>'Recodage sans NON'!AU3</f>
        <v>Formations continues</v>
      </c>
      <c r="D48" s="300" t="str">
        <f>'Recodage sans NON'!AV3</f>
        <v>Conférences</v>
      </c>
      <c r="E48" s="300" t="str">
        <f>'Recodage sans NON'!AW3</f>
        <v xml:space="preserve">Recherches internet </v>
      </c>
      <c r="F48" s="300" t="str">
        <f>'Recodage sans NON'!AX3</f>
        <v>Collaboration avec collègues TPM</v>
      </c>
      <c r="G48" s="300" t="str">
        <f>'Recodage sans NON'!AY3</f>
        <v>Ancien.ne PF</v>
      </c>
      <c r="H48" s="300" t="str">
        <f>'Recodage sans NON'!AZ3</f>
        <v>Classeurs ressources</v>
      </c>
      <c r="I48" s="300" t="str">
        <f>'Recodage sans NON'!BA3</f>
        <v>Soutien de l'institution</v>
      </c>
      <c r="J48" s="300" t="str">
        <f>'Recodage sans NON'!BB3</f>
        <v>Entraide avec les camarades de volée</v>
      </c>
      <c r="K48" s="300" t="str">
        <f>'Recodage sans NON'!BC3</f>
        <v>Supervisions</v>
      </c>
      <c r="L48" s="300" t="str">
        <f>'Recodage sans NON'!BD3</f>
        <v>Intervisions</v>
      </c>
      <c r="M48" s="300" t="str">
        <f>'Recodage sans NON'!BE3</f>
        <v xml:space="preserve">Collaboration avec l'équipe pluridisciplinaire </v>
      </c>
      <c r="N48" s="300" t="str">
        <f>'Recodage sans NON'!BF3</f>
        <v>Réseaux sociaux (comptes Instagram, groupe… )</v>
      </c>
    </row>
    <row r="49" spans="1:75" x14ac:dyDescent="0.25">
      <c r="A49" s="178" t="s">
        <v>324</v>
      </c>
      <c r="B49" s="163">
        <f>_xlfn.VAR.P('Recodage sans NON'!AT$5:AT$14)</f>
        <v>1.64</v>
      </c>
      <c r="C49" s="163">
        <f>_xlfn.VAR.P('Recodage sans NON'!AU$5:AU$14)</f>
        <v>0.44</v>
      </c>
      <c r="D49" s="163">
        <f>_xlfn.VAR.P('Recodage sans NON'!AV$5:AV$14)</f>
        <v>1.21</v>
      </c>
      <c r="E49" s="163">
        <f>_xlfn.VAR.P('Recodage sans NON'!AW$5:AW$14)</f>
        <v>0.45</v>
      </c>
      <c r="F49" s="163">
        <f>_xlfn.VAR.P('Recodage sans NON'!AX$5:AX$14)</f>
        <v>1.36</v>
      </c>
      <c r="G49" s="163">
        <f>_xlfn.VAR.P('Recodage sans NON'!AY$5:AY$14)</f>
        <v>0.41</v>
      </c>
      <c r="H49" s="163">
        <f>_xlfn.VAR.P('Recodage sans NON'!AZ$5:AZ$14)</f>
        <v>0.64</v>
      </c>
      <c r="I49" s="163">
        <f>_xlfn.VAR.P('Recodage sans NON'!BA$5:BA$14)</f>
        <v>0.96</v>
      </c>
      <c r="J49" s="163">
        <f>_xlfn.VAR.P('Recodage sans NON'!BB$5:BB$14)</f>
        <v>2.09</v>
      </c>
      <c r="K49" s="163">
        <f>_xlfn.VAR.P('Recodage sans NON'!BC$5:BC$14)</f>
        <v>2.4</v>
      </c>
      <c r="L49" s="163">
        <f>_xlfn.VAR.P('Recodage sans NON'!BD$5:BD$14)</f>
        <v>1.6</v>
      </c>
      <c r="M49" s="163">
        <f>_xlfn.VAR.P('Recodage sans NON'!BE$5:BE$14)</f>
        <v>1.6</v>
      </c>
      <c r="N49" s="163">
        <f>_xlfn.VAR.P('Recodage sans NON'!BF$5:BF$14)</f>
        <v>1.41</v>
      </c>
    </row>
    <row r="50" spans="1:75" x14ac:dyDescent="0.25">
      <c r="A50" s="178" t="s">
        <v>330</v>
      </c>
      <c r="B50">
        <f>SUM(B49:N49)</f>
        <v>16.209999999999997</v>
      </c>
    </row>
    <row r="52" spans="1:75" x14ac:dyDescent="0.25">
      <c r="A52" s="178" t="s">
        <v>325</v>
      </c>
      <c r="B52" s="163">
        <f>SUM('Recodage sans NON'!$AT$5,'Recodage sans NON'!$AU$5,'Recodage sans NON'!$AV$5,'Recodage sans NON'!$AW$5,'Recodage sans NON'!$AX$5,'Recodage sans NON'!$AY$5, 'Recodage sans NON'!$AZ$5,'Recodage sans NON'!$BA$5,'Recodage sans NON'!$BB$5,'Recodage sans NON'!$BC$5,'Recodage sans NON'!$BD$5,'Recodage sans NON'!$BE$5,'Recodage sans NON'!$BF$5)</f>
        <v>22</v>
      </c>
      <c r="C52" s="163">
        <f>SUM('Recodage sans NON'!$AT$6,'Recodage sans NON'!$AU$6,'Recodage sans NON'!$AV$6,'Recodage sans NON'!$AW$6,'Recodage sans NON'!$AX$6,'Recodage sans NON'!$AY$6, 'Recodage sans NON'!$AZ$6,'Recodage sans NON'!$BA$6,'Recodage sans NON'!$BB$6,'Recodage sans NON'!$BC$6,'Recodage sans NON'!$BD$6,'Recodage sans NON'!$BE$6,'Recodage sans NON'!$BF$6)</f>
        <v>29</v>
      </c>
      <c r="D52" s="163">
        <f>SUM('Recodage sans NON'!$AT$7,'Recodage sans NON'!$AU$7,'Recodage sans NON'!$AV$7,'Recodage sans NON'!$AW$7,'Recodage sans NON'!$AX$7,'Recodage sans NON'!$AY$7, 'Recodage sans NON'!$AZ$7,'Recodage sans NON'!$BA$7,'Recodage sans NON'!$BB$7,'Recodage sans NON'!$BC$7,'Recodage sans NON'!$BD$7,'Recodage sans NON'!$BE$7,'Recodage sans NON'!$BF$7)</f>
        <v>28</v>
      </c>
      <c r="E52" s="163">
        <f>SUM('Recodage sans NON'!$AT$8,'Recodage sans NON'!$AU$8,'Recodage sans NON'!$AV$8,'Recodage sans NON'!$AW$8,'Recodage sans NON'!$AX$8,'Recodage sans NON'!$AY$8, 'Recodage sans NON'!$AZ$8,'Recodage sans NON'!$BA$8,'Recodage sans NON'!$BB$8,'Recodage sans NON'!$BC$8,'Recodage sans NON'!$BD$8,'Recodage sans NON'!$BE$8,'Recodage sans NON'!$BF$8)</f>
        <v>43</v>
      </c>
      <c r="F52" s="163">
        <f>SUM('Recodage sans NON'!$AT$9,'Recodage sans NON'!$AU$9,'Recodage sans NON'!$AV$9,'Recodage sans NON'!$AW$9,'Recodage sans NON'!$AX$9,'Recodage sans NON'!$AY$9, 'Recodage sans NON'!$AZ$9,'Recodage sans NON'!$BA$9,'Recodage sans NON'!$BB$9,'Recodage sans NON'!$BC$9,'Recodage sans NON'!$BD$9,'Recodage sans NON'!$BE$9,'Recodage sans NON'!$BF$9)</f>
        <v>35</v>
      </c>
      <c r="G52" s="163">
        <f>SUM('Recodage sans NON'!$AT$10,'Recodage sans NON'!$AU$10,'Recodage sans NON'!$AV$10,'Recodage sans NON'!$AW$10,'Recodage sans NON'!$AX$10,'Recodage sans NON'!$AY$10, 'Recodage sans NON'!$AZ$10,'Recodage sans NON'!$BA$10,'Recodage sans NON'!$BB$10,'Recodage sans NON'!$BC$10,'Recodage sans NON'!$BD$10,'Recodage sans NON'!$BE$10,'Recodage sans NON'!$BF$10)</f>
        <v>27</v>
      </c>
      <c r="H52" s="163">
        <f>SUM('Recodage sans NON'!$AT$11,'Recodage sans NON'!$AU$11,'Recodage sans NON'!$AV$11,'Recodage sans NON'!$AW$11,'Recodage sans NON'!$AX$11,'Recodage sans NON'!$AY$11, 'Recodage sans NON'!$AZ$11,'Recodage sans NON'!$BA$11,'Recodage sans NON'!$BB$11,'Recodage sans NON'!$BC$11,'Recodage sans NON'!$BD$11,'Recodage sans NON'!$BE$11,'Recodage sans NON'!$BF$11)</f>
        <v>26</v>
      </c>
      <c r="I52" s="163">
        <f>SUM('Recodage sans NON'!$AT$12,'Recodage sans NON'!$AU$12,'Recodage sans NON'!$AV$12,'Recodage sans NON'!$AW$12,'Recodage sans NON'!$AX$12,'Recodage sans NON'!$AY$12, 'Recodage sans NON'!$AZ$12,'Recodage sans NON'!$BA$12,'Recodage sans NON'!$BB$12,'Recodage sans NON'!$BC$12,'Recodage sans NON'!$BD$12,'Recodage sans NON'!$BE$12,'Recodage sans NON'!$BF$12)</f>
        <v>21</v>
      </c>
      <c r="J52" s="163">
        <f>SUM('Recodage sans NON'!$AT$13,'Recodage sans NON'!$AU$13,'Recodage sans NON'!$AV$13,'Recodage sans NON'!$AW$13,'Recodage sans NON'!$AX$13,'Recodage sans NON'!$AY$13, 'Recodage sans NON'!$AZ$13,'Recodage sans NON'!$BA$13,'Recodage sans NON'!$BB$13,'Recodage sans NON'!$BC$13,'Recodage sans NON'!$BD$13,'Recodage sans NON'!$BE$13,'Recodage sans NON'!$BF$13)</f>
        <v>19</v>
      </c>
      <c r="K52" s="163">
        <f>SUM('Recodage sans NON'!$AT$14,'Recodage sans NON'!$AU$14,'Recodage sans NON'!$AV$14,'Recodage sans NON'!$AW$14,'Recodage sans NON'!$AX$14,'Recodage sans NON'!$AY$14, 'Recodage sans NON'!$AZ$14,'Recodage sans NON'!$BA$14,'Recodage sans NON'!$BB$14,'Recodage sans NON'!$BC$14,'Recodage sans NON'!$BD$14,'Recodage sans NON'!$BE$14,'Recodage sans NON'!$BF$14)</f>
        <v>35</v>
      </c>
      <c r="L52">
        <f>SUM('Recodage sans NON'!$AT$15,'Recodage sans NON'!$AU$15,'Recodage sans NON'!$AV$15,'Recodage sans NON'!$AW$15,'Recodage sans NON'!$AX$15,'Recodage sans NON'!$AY$15, 'Recodage sans NON'!$AZ$15,'Recodage sans NON'!$BA$15,'Recodage sans NON'!$BB$15,'Recodage sans NON'!$BC$15,'Recodage sans NON'!$BD$15,'Recodage sans NON'!$BE$15,'Recodage sans NON'!$BF$15)</f>
        <v>0</v>
      </c>
      <c r="M52">
        <f>SUM('Recodage sans NON'!$AT$16,'Recodage sans NON'!$AU$16,'Recodage sans NON'!$AV$16,'Recodage sans NON'!$AW$16,'Recodage sans NON'!$AX$16,'Recodage sans NON'!$AY$16, 'Recodage sans NON'!$AZ$16,'Recodage sans NON'!$BA$16,'Recodage sans NON'!$BB$16,'Recodage sans NON'!$BC$16,'Recodage sans NON'!$BD$16,'Recodage sans NON'!$BE$16,'Recodage sans NON'!$BF$16)</f>
        <v>0</v>
      </c>
      <c r="N52">
        <f>SUM('Recodage sans NON'!$AT$17,'Recodage sans NON'!$AU$17,'Recodage sans NON'!$AV$17,'Recodage sans NON'!$AW$17,'Recodage sans NON'!$AX$17,'Recodage sans NON'!$AY$17, 'Recodage sans NON'!$AZ$17,'Recodage sans NON'!$BA$17,'Recodage sans NON'!$BB$17,'Recodage sans NON'!$BC$17,'Recodage sans NON'!$BD$17,'Recodage sans NON'!$BE$17,'Recodage sans NON'!$BF$17)</f>
        <v>0</v>
      </c>
      <c r="O52">
        <f>SUM('Recodage sans NON'!$AT$18,'Recodage sans NON'!$AU$18,'Recodage sans NON'!$AV$18,'Recodage sans NON'!$AW$18,'Recodage sans NON'!$AX$18,'Recodage sans NON'!$AY$18, 'Recodage sans NON'!$AZ$18,'Recodage sans NON'!$BA$18,'Recodage sans NON'!$BB$18,'Recodage sans NON'!$BC$18,'Recodage sans NON'!$BD$18,'Recodage sans NON'!$BE$18,'Recodage sans NON'!$BF$18)</f>
        <v>0</v>
      </c>
      <c r="P52">
        <f>SUM('Recodage sans NON'!$AT$19,'Recodage sans NON'!$AU$19,'Recodage sans NON'!$AV$19,'Recodage sans NON'!$AW$19,'Recodage sans NON'!$AX$19,'Recodage sans NON'!$AY$19, 'Recodage sans NON'!$AZ$19,'Recodage sans NON'!$BA$19,'Recodage sans NON'!$BB$19,'Recodage sans NON'!$BC$19,'Recodage sans NON'!$BD$19,'Recodage sans NON'!$BE$19,'Recodage sans NON'!$BF$19)</f>
        <v>0</v>
      </c>
      <c r="Q52">
        <f>SUM('Recodage sans NON'!$AT$20,'Recodage sans NON'!$AU$20,'Recodage sans NON'!$AV$20,'Recodage sans NON'!$AW$20,'Recodage sans NON'!$AX$20,'Recodage sans NON'!$AY$20, 'Recodage sans NON'!$AZ$20,'Recodage sans NON'!$BA$20,'Recodage sans NON'!$BB$20,'Recodage sans NON'!$BC$20,'Recodage sans NON'!$BD$20,'Recodage sans NON'!$BE$20,'Recodage sans NON'!$BF$20)</f>
        <v>0</v>
      </c>
      <c r="R52">
        <f>SUM('Recodage sans NON'!$AT$21,'Recodage sans NON'!$AU$21,'Recodage sans NON'!$AV$21,'Recodage sans NON'!$AW$21,'Recodage sans NON'!$AX$21,'Recodage sans NON'!$AY$21, 'Recodage sans NON'!$AZ$21,'Recodage sans NON'!$BA$21,'Recodage sans NON'!$BB$21,'Recodage sans NON'!$BC$21,'Recodage sans NON'!$BD$21,'Recodage sans NON'!$BE$21,'Recodage sans NON'!$BF$21)</f>
        <v>0</v>
      </c>
      <c r="S52">
        <f>SUM('Recodage sans NON'!$AT$22,'Recodage sans NON'!$AU$22,'Recodage sans NON'!$AV$22,'Recodage sans NON'!$AW$22,'Recodage sans NON'!$AX$22,'Recodage sans NON'!$AY$22, 'Recodage sans NON'!$AZ$22,'Recodage sans NON'!$BA$22,'Recodage sans NON'!$BB$22,'Recodage sans NON'!$BC$22,'Recodage sans NON'!$BD$22,'Recodage sans NON'!$BE$22,'Recodage sans NON'!$BF$22)</f>
        <v>0</v>
      </c>
      <c r="T52">
        <f>SUM('Recodage sans NON'!$AT$23,'Recodage sans NON'!$AU$23,'Recodage sans NON'!$AV$23,'Recodage sans NON'!$AW$23,'Recodage sans NON'!$AX$23,'Recodage sans NON'!$AY$23, 'Recodage sans NON'!$AZ$23,'Recodage sans NON'!$BA$23,'Recodage sans NON'!$BB$23,'Recodage sans NON'!$BC$23,'Recodage sans NON'!$BD$23,'Recodage sans NON'!$BE$23,'Recodage sans NON'!$BF$23)</f>
        <v>0</v>
      </c>
      <c r="U52">
        <f>SUM('Recodage sans NON'!$AT$24,'Recodage sans NON'!$AU$24,'Recodage sans NON'!$AV$24,'Recodage sans NON'!$AW$24,'Recodage sans NON'!$AX$24,'Recodage sans NON'!$AY$24, 'Recodage sans NON'!$AZ$24,'Recodage sans NON'!$BA$24,'Recodage sans NON'!$BB$24,'Recodage sans NON'!$BC$24,'Recodage sans NON'!$BD$24,'Recodage sans NON'!$BE$24,'Recodage sans NON'!$BF$24)</f>
        <v>0</v>
      </c>
      <c r="V52">
        <f>SUM('Recodage sans NON'!$AT$25,'Recodage sans NON'!$AU$25,'Recodage sans NON'!$AV$25,'Recodage sans NON'!$AW$25,'Recodage sans NON'!$AX$25,'Recodage sans NON'!$AY$25, 'Recodage sans NON'!$AZ$25,'Recodage sans NON'!$BA$25,'Recodage sans NON'!$BB$25,'Recodage sans NON'!$BC$25,'Recodage sans NON'!$BD$25,'Recodage sans NON'!$BE$25,'Recodage sans NON'!$BF$25)</f>
        <v>0</v>
      </c>
      <c r="W52">
        <f>SUM('Recodage sans NON'!$AT$26,'Recodage sans NON'!$AU$26,'Recodage sans NON'!$AV$26,'Recodage sans NON'!$AW$26,'Recodage sans NON'!$AX$26,'Recodage sans NON'!$AY$26, 'Recodage sans NON'!$AZ$26,'Recodage sans NON'!$BA$26,'Recodage sans NON'!$BB$26,'Recodage sans NON'!$BC$26,'Recodage sans NON'!$BD$26,'Recodage sans NON'!$BE$26,'Recodage sans NON'!$BF$26)</f>
        <v>0</v>
      </c>
      <c r="X52">
        <f>SUM('Recodage sans NON'!$AT$27,'Recodage sans NON'!$AU$27,'Recodage sans NON'!$AV$27,'Recodage sans NON'!$AW$27,'Recodage sans NON'!$AX$27,'Recodage sans NON'!$AY$27, 'Recodage sans NON'!$AZ$27,'Recodage sans NON'!$BA$27,'Recodage sans NON'!$BB$27,'Recodage sans NON'!$BC$27,'Recodage sans NON'!$BD$27,'Recodage sans NON'!$BE$27,'Recodage sans NON'!$BF$27)</f>
        <v>0</v>
      </c>
      <c r="Y52">
        <f>SUM('Recodage sans NON'!$AT$28,'Recodage sans NON'!$AU$28,'Recodage sans NON'!$AV$28,'Recodage sans NON'!$AW$28,'Recodage sans NON'!$AX$28,'Recodage sans NON'!$AY$28, 'Recodage sans NON'!$AZ$28,'Recodage sans NON'!$BA$28,'Recodage sans NON'!$BB$28,'Recodage sans NON'!$BC$28,'Recodage sans NON'!$BD$28,'Recodage sans NON'!$BE$28,'Recodage sans NON'!$BF$28)</f>
        <v>0</v>
      </c>
      <c r="Z52">
        <f>SUM('Recodage sans NON'!$AT$29,'Recodage sans NON'!$AU$29,'Recodage sans NON'!$AV$29,'Recodage sans NON'!$AW$29,'Recodage sans NON'!$AX$29,'Recodage sans NON'!$AY$29, 'Recodage sans NON'!$AZ$29,'Recodage sans NON'!$BA$29,'Recodage sans NON'!$BB$29,'Recodage sans NON'!$BC$29,'Recodage sans NON'!$BD$29,'Recodage sans NON'!$BE$29,'Recodage sans NON'!$BF$29)</f>
        <v>0</v>
      </c>
      <c r="AA52">
        <f>SUM('Recodage sans NON'!$AT$30,'Recodage sans NON'!$AU$30,'Recodage sans NON'!$AV$30,'Recodage sans NON'!$AW$30,'Recodage sans NON'!$AX$30,'Recodage sans NON'!$AY$30, 'Recodage sans NON'!$AZ$30,'Recodage sans NON'!$BA$30,'Recodage sans NON'!$BB$30,'Recodage sans NON'!$BC$30,'Recodage sans NON'!$BD$30,'Recodage sans NON'!$BE$30,'Recodage sans NON'!$BF$30)</f>
        <v>0</v>
      </c>
      <c r="AB52">
        <f>SUM('Recodage sans NON'!$AT$31,'Recodage sans NON'!$AU$31,'Recodage sans NON'!$AV$31,'Recodage sans NON'!$AW$31,'Recodage sans NON'!$AX$31,'Recodage sans NON'!$AY$31, 'Recodage sans NON'!$AZ$31,'Recodage sans NON'!$BA$31,'Recodage sans NON'!$BB$31,'Recodage sans NON'!$BC$31,'Recodage sans NON'!$BD$31,'Recodage sans NON'!$BE$31,'Recodage sans NON'!$BF$31)</f>
        <v>0</v>
      </c>
      <c r="AC52">
        <f>SUM('Recodage sans NON'!$AT$32,'Recodage sans NON'!$AU$32,'Recodage sans NON'!$AV$32,'Recodage sans NON'!$AW$32,'Recodage sans NON'!$AX$32,'Recodage sans NON'!$AY$32, 'Recodage sans NON'!$AZ$32,'Recodage sans NON'!$BA$32,'Recodage sans NON'!$BB$32,'Recodage sans NON'!$BC$32,'Recodage sans NON'!$BD$32,'Recodage sans NON'!$BE$32,'Recodage sans NON'!$BF$32)</f>
        <v>0</v>
      </c>
      <c r="AD52">
        <f>SUM('Recodage sans NON'!$AT$33,'Recodage sans NON'!$AU$33,'Recodage sans NON'!$AV$33,'Recodage sans NON'!$AW$33,'Recodage sans NON'!$AX$33,'Recodage sans NON'!$AY$33, 'Recodage sans NON'!$AZ$33,'Recodage sans NON'!$BA$33,'Recodage sans NON'!$BB$33,'Recodage sans NON'!$BC$33,'Recodage sans NON'!$BD$33,'Recodage sans NON'!$BE$33,'Recodage sans NON'!$BF$33)</f>
        <v>0</v>
      </c>
      <c r="AE52">
        <f>SUM('Recodage sans NON'!$AT$34,'Recodage sans NON'!$AU$34,'Recodage sans NON'!$AV$34,'Recodage sans NON'!$AW$34,'Recodage sans NON'!$AX$34,'Recodage sans NON'!$AY$34, 'Recodage sans NON'!$AZ$34,'Recodage sans NON'!$BA$34,'Recodage sans NON'!$BB$34,'Recodage sans NON'!$BC$34,'Recodage sans NON'!$BD$34,'Recodage sans NON'!$BE$34,'Recodage sans NON'!$BF$34)</f>
        <v>0</v>
      </c>
      <c r="AF52">
        <f>SUM('Recodage sans NON'!$AT$35,'Recodage sans NON'!$AU$35,'Recodage sans NON'!$AV$35,'Recodage sans NON'!$AW$35,'Recodage sans NON'!$AX$35,'Recodage sans NON'!$AY$35, 'Recodage sans NON'!$AZ$35,'Recodage sans NON'!$BA$35,'Recodage sans NON'!$BB$35,'Recodage sans NON'!$BC$35,'Recodage sans NON'!$BD$35,'Recodage sans NON'!$BE$35,'Recodage sans NON'!$BF$35)</f>
        <v>0</v>
      </c>
      <c r="AG52">
        <f>SUM('Recodage sans NON'!$AT$36,'Recodage sans NON'!$AU$36,'Recodage sans NON'!$AV$36,'Recodage sans NON'!$AW$36,'Recodage sans NON'!$AX$36,'Recodage sans NON'!$AY$36, 'Recodage sans NON'!$AZ$36,'Recodage sans NON'!$BA$36,'Recodage sans NON'!$BB$36,'Recodage sans NON'!$BC$36,'Recodage sans NON'!$BD$36,'Recodage sans NON'!$BE$36,'Recodage sans NON'!$BF$36)</f>
        <v>0</v>
      </c>
      <c r="AH52">
        <f>SUM('Recodage sans NON'!$AT$37,'Recodage sans NON'!$AU$37,'Recodage sans NON'!$AV$37,'Recodage sans NON'!$AW$37,'Recodage sans NON'!$AX$37,'Recodage sans NON'!$AY$37, 'Recodage sans NON'!$AZ$37,'Recodage sans NON'!$BA$37,'Recodage sans NON'!$BB$37,'Recodage sans NON'!$BC$37,'Recodage sans NON'!$BD$37,'Recodage sans NON'!$BE$37,'Recodage sans NON'!$BF$37)</f>
        <v>0</v>
      </c>
      <c r="AI52">
        <f>SUM('Recodage sans NON'!$AT$38,'Recodage sans NON'!$AU$38,'Recodage sans NON'!$AV$38,'Recodage sans NON'!$AW$38,'Recodage sans NON'!$AX$38,'Recodage sans NON'!$AY$38, 'Recodage sans NON'!$AZ$38,'Recodage sans NON'!$BA$38,'Recodage sans NON'!$BB$38,'Recodage sans NON'!$BC$38,'Recodage sans NON'!$BD$38,'Recodage sans NON'!$BE$38,'Recodage sans NON'!$BF$38)</f>
        <v>0</v>
      </c>
      <c r="AJ52">
        <f>SUM('Recodage sans NON'!$AT$39,'Recodage sans NON'!$AU$39,'Recodage sans NON'!$AV$39,'Recodage sans NON'!$AW$39,'Recodage sans NON'!$AX$39,'Recodage sans NON'!$AY$39, 'Recodage sans NON'!$AZ$39,'Recodage sans NON'!$BA$39,'Recodage sans NON'!$BB$39,'Recodage sans NON'!$BC$39,'Recodage sans NON'!$BD$39,'Recodage sans NON'!$BE$39,'Recodage sans NON'!$BF$39)</f>
        <v>0</v>
      </c>
      <c r="AK52">
        <f>SUM('Recodage sans NON'!$AT$40,'Recodage sans NON'!$AU$40,'Recodage sans NON'!$AV$40,'Recodage sans NON'!$AW$40,'Recodage sans NON'!$AX$40,'Recodage sans NON'!$AY$40, 'Recodage sans NON'!$AZ$40,'Recodage sans NON'!$BA$40,'Recodage sans NON'!$BB$40,'Recodage sans NON'!$BC$40,'Recodage sans NON'!$BD$40,'Recodage sans NON'!$BE$40,'Recodage sans NON'!$BF$40)</f>
        <v>0</v>
      </c>
      <c r="AL52">
        <f>SUM('Recodage sans NON'!$AT$41,'Recodage sans NON'!$AU$41,'Recodage sans NON'!$AV$41,'Recodage sans NON'!$AW$41,'Recodage sans NON'!$AX$41,'Recodage sans NON'!$AY$41, 'Recodage sans NON'!$AZ$41,'Recodage sans NON'!$BA$41,'Recodage sans NON'!$BB$41,'Recodage sans NON'!$BC$41,'Recodage sans NON'!$BD$41,'Recodage sans NON'!$BE$41,'Recodage sans NON'!$BF$41)</f>
        <v>0</v>
      </c>
      <c r="AM52">
        <f>SUM('Recodage sans NON'!$AT$42,'Recodage sans NON'!$AU$42,'Recodage sans NON'!$AV$42,'Recodage sans NON'!$AW$42,'Recodage sans NON'!$AX$42,'Recodage sans NON'!$AY$42, 'Recodage sans NON'!$AZ$42,'Recodage sans NON'!$BA$42,'Recodage sans NON'!$BB$42,'Recodage sans NON'!$BC$42,'Recodage sans NON'!$BD$42,'Recodage sans NON'!$BE$42,'Recodage sans NON'!$BF$42)</f>
        <v>0</v>
      </c>
      <c r="AN52">
        <f>SUM('Recodage sans NON'!$AT$43,'Recodage sans NON'!$AU$43,'Recodage sans NON'!$AV$43,'Recodage sans NON'!$AW$43,'Recodage sans NON'!$AX$43,'Recodage sans NON'!$AY$43, 'Recodage sans NON'!$AZ$43,'Recodage sans NON'!$BA$43,'Recodage sans NON'!$BB$43,'Recodage sans NON'!$BC$43,'Recodage sans NON'!$BD$43,'Recodage sans NON'!$BE$43,'Recodage sans NON'!$BF$43)</f>
        <v>0</v>
      </c>
      <c r="AO52">
        <f>SUM('Recodage sans NON'!$AT$44,'Recodage sans NON'!$AU$44,'Recodage sans NON'!$AV$44,'Recodage sans NON'!$AW$44,'Recodage sans NON'!$AX$44,'Recodage sans NON'!$AY$44, 'Recodage sans NON'!$AZ$44,'Recodage sans NON'!$BA$44,'Recodage sans NON'!$BB$44,'Recodage sans NON'!$BC$44,'Recodage sans NON'!$BD$44,'Recodage sans NON'!$BE$44,'Recodage sans NON'!$BF$44)</f>
        <v>0</v>
      </c>
      <c r="AP52">
        <f>SUM('Recodage sans NON'!$AT$45,'Recodage sans NON'!$AU$45,'Recodage sans NON'!$AV$45,'Recodage sans NON'!$AW$45,'Recodage sans NON'!$AX$45,'Recodage sans NON'!$AY$45, 'Recodage sans NON'!$AZ$45,'Recodage sans NON'!$BA$45,'Recodage sans NON'!$BB$45,'Recodage sans NON'!$BC$45,'Recodage sans NON'!$BD$45,'Recodage sans NON'!$BE$45,'Recodage sans NON'!$BF$45)</f>
        <v>0</v>
      </c>
      <c r="AQ52">
        <f>SUM('Recodage sans NON'!$AT$46,'Recodage sans NON'!$AU$46,'Recodage sans NON'!$AV$46,'Recodage sans NON'!$AW$46,'Recodage sans NON'!$AX$46,'Recodage sans NON'!$AY$46, 'Recodage sans NON'!$AZ$46,'Recodage sans NON'!$BA$46,'Recodage sans NON'!$BB$46,'Recodage sans NON'!$BC$46,'Recodage sans NON'!$BD$46,'Recodage sans NON'!$BE$46,'Recodage sans NON'!$BF$46)</f>
        <v>0</v>
      </c>
      <c r="AR52">
        <f>SUM('Recodage sans NON'!$AT$47,'Recodage sans NON'!$AU$47,'Recodage sans NON'!$AV$47,'Recodage sans NON'!$AW$47,'Recodage sans NON'!$AX$47,'Recodage sans NON'!$AY$47, 'Recodage sans NON'!$AZ$47,'Recodage sans NON'!$BA$47,'Recodage sans NON'!$BB$47,'Recodage sans NON'!$BC$47,'Recodage sans NON'!$BD$47,'Recodage sans NON'!$BE$47,'Recodage sans NON'!$BF$47)</f>
        <v>0</v>
      </c>
      <c r="AS52">
        <f>SUM('Recodage sans NON'!$AT$48,'Recodage sans NON'!$AU$48,'Recodage sans NON'!$AV$48,'Recodage sans NON'!$AW$48,'Recodage sans NON'!$AX$48,'Recodage sans NON'!$AY$48, 'Recodage sans NON'!$AZ$48,'Recodage sans NON'!$BA$48,'Recodage sans NON'!$BB$48,'Recodage sans NON'!$BC$48,'Recodage sans NON'!$BD$48,'Recodage sans NON'!$BE$48,'Recodage sans NON'!$BF$48)</f>
        <v>0</v>
      </c>
      <c r="AT52">
        <f>SUM('Recodage sans NON'!$AT$49,'Recodage sans NON'!$AU$49,'Recodage sans NON'!$AV$49,'Recodage sans NON'!$AW$49,'Recodage sans NON'!$AX$49,'Recodage sans NON'!$AY$49, 'Recodage sans NON'!$AZ$49,'Recodage sans NON'!$BA$49,'Recodage sans NON'!$BB$49,'Recodage sans NON'!$BC$49,'Recodage sans NON'!$BD$49,'Recodage sans NON'!$BE$49,'Recodage sans NON'!$BF$49)</f>
        <v>0</v>
      </c>
      <c r="AU52">
        <f>SUM('Recodage sans NON'!$AT$50,'Recodage sans NON'!$AU$50,'Recodage sans NON'!$AV$50,'Recodage sans NON'!$AW$50,'Recodage sans NON'!$AX$50,'Recodage sans NON'!$AY$50, 'Recodage sans NON'!$AZ$50,'Recodage sans NON'!$BA$50,'Recodage sans NON'!$BB$50,'Recodage sans NON'!$BC$50,'Recodage sans NON'!$BD$50,'Recodage sans NON'!$BE$50,'Recodage sans NON'!$BF$50)</f>
        <v>0</v>
      </c>
      <c r="AV52">
        <f>SUM('Recodage sans NON'!$AT$51,'Recodage sans NON'!$AU$51,'Recodage sans NON'!$AV$51,'Recodage sans NON'!$AW$51,'Recodage sans NON'!$AX$51,'Recodage sans NON'!$AY$51, 'Recodage sans NON'!$AZ$51,'Recodage sans NON'!$BA$51,'Recodage sans NON'!$BB$51,'Recodage sans NON'!$BC$51,'Recodage sans NON'!$BD$51,'Recodage sans NON'!$BE$51,'Recodage sans NON'!$BF$51)</f>
        <v>0</v>
      </c>
      <c r="AW52">
        <f>SUM('Recodage sans NON'!$AT$52,'Recodage sans NON'!$AU$52,'Recodage sans NON'!$AV$52,'Recodage sans NON'!$AW$52,'Recodage sans NON'!$AX$52,'Recodage sans NON'!$AY$52, 'Recodage sans NON'!$AZ$52,'Recodage sans NON'!$BA$52,'Recodage sans NON'!$BB$52,'Recodage sans NON'!$BC$52,'Recodage sans NON'!$BD$52,'Recodage sans NON'!$BE$52,'Recodage sans NON'!$BF$52)</f>
        <v>0</v>
      </c>
      <c r="AX52">
        <f>SUM('Recodage sans NON'!$AT$53,'Recodage sans NON'!$AU$53,'Recodage sans NON'!$AV$53,'Recodage sans NON'!$AW$53,'Recodage sans NON'!$AX$53,'Recodage sans NON'!$AY$53, 'Recodage sans NON'!$AZ$53,'Recodage sans NON'!$BA$53,'Recodage sans NON'!$BB$53,'Recodage sans NON'!$BC$53,'Recodage sans NON'!$BD$53,'Recodage sans NON'!$BE$53,'Recodage sans NON'!$BF$53)</f>
        <v>0</v>
      </c>
      <c r="AY52">
        <f>SUM('Recodage sans NON'!$AT$54,'Recodage sans NON'!$AU$54,'Recodage sans NON'!$AV$54,'Recodage sans NON'!$AW$54,'Recodage sans NON'!$AX$54,'Recodage sans NON'!$AY$54, 'Recodage sans NON'!$AZ$54,'Recodage sans NON'!$BA$54,'Recodage sans NON'!$BB$54,'Recodage sans NON'!$BC$54,'Recodage sans NON'!$BD$54,'Recodage sans NON'!$BE$54,'Recodage sans NON'!$BF$54)</f>
        <v>0</v>
      </c>
      <c r="AZ52">
        <f>SUM('Recodage sans NON'!$AT$55,'Recodage sans NON'!$AU$55,'Recodage sans NON'!$AV$55,'Recodage sans NON'!$AW$55,'Recodage sans NON'!$AX$55,'Recodage sans NON'!$AY$55, 'Recodage sans NON'!$AZ$55,'Recodage sans NON'!$BA$55,'Recodage sans NON'!$BB$55,'Recodage sans NON'!$BC$55,'Recodage sans NON'!$BD$55,'Recodage sans NON'!$BE$55,'Recodage sans NON'!$BF$55)</f>
        <v>0</v>
      </c>
      <c r="BA52">
        <f>SUM('Recodage sans NON'!$AT$56,'Recodage sans NON'!$AU$56,'Recodage sans NON'!$AV$56,'Recodage sans NON'!$AW$56,'Recodage sans NON'!$AX$56,'Recodage sans NON'!$AY$56, 'Recodage sans NON'!$AZ$56,'Recodage sans NON'!$BA$56,'Recodage sans NON'!$BB$56,'Recodage sans NON'!$BC$56,'Recodage sans NON'!$BD$56,'Recodage sans NON'!$BE$56,'Recodage sans NON'!$BF$56)</f>
        <v>0</v>
      </c>
      <c r="BB52">
        <f>SUM('Recodage sans NON'!$AT$57,'Recodage sans NON'!$AU$57,'Recodage sans NON'!$AV$57,'Recodage sans NON'!$AW$57,'Recodage sans NON'!$AX$57,'Recodage sans NON'!$AY$57, 'Recodage sans NON'!$AZ$57,'Recodage sans NON'!$BA$57,'Recodage sans NON'!$BB$57,'Recodage sans NON'!$BC$57,'Recodage sans NON'!$BD$57,'Recodage sans NON'!$BE$57,'Recodage sans NON'!$BF$57)</f>
        <v>0</v>
      </c>
      <c r="BC52">
        <f>SUM('Recodage sans NON'!$AT$58,'Recodage sans NON'!$AU$58,'Recodage sans NON'!$AV$58,'Recodage sans NON'!$AW$58,'Recodage sans NON'!$AX$58,'Recodage sans NON'!$AY$58, 'Recodage sans NON'!$AZ$58,'Recodage sans NON'!$BA$58,'Recodage sans NON'!$BB$58,'Recodage sans NON'!$BC$58,'Recodage sans NON'!$BD$58,'Recodage sans NON'!$BE$58,'Recodage sans NON'!$BF$58)</f>
        <v>0</v>
      </c>
      <c r="BD52">
        <f>SUM('Recodage sans NON'!$AT$59,'Recodage sans NON'!$AU$59,'Recodage sans NON'!$AV$59,'Recodage sans NON'!$AW$59,'Recodage sans NON'!$AX$59,'Recodage sans NON'!$AY$59, 'Recodage sans NON'!$AZ$59,'Recodage sans NON'!$BA$59,'Recodage sans NON'!$BB$59,'Recodage sans NON'!$BC$59,'Recodage sans NON'!$BD$59,'Recodage sans NON'!$BE$59,'Recodage sans NON'!$BF$59)</f>
        <v>0</v>
      </c>
      <c r="BE52">
        <f>SUM('Recodage sans NON'!$AT$60,'Recodage sans NON'!$AU$60,'Recodage sans NON'!$AV$60,'Recodage sans NON'!$AW$60,'Recodage sans NON'!$AX$60,'Recodage sans NON'!$AY$60, 'Recodage sans NON'!$AZ$60,'Recodage sans NON'!$BA$60,'Recodage sans NON'!$BB$60,'Recodage sans NON'!$BC$60,'Recodage sans NON'!$BD$60,'Recodage sans NON'!$BE$60,'Recodage sans NON'!$BF$60)</f>
        <v>0</v>
      </c>
      <c r="BF52">
        <f>SUM('Recodage sans NON'!$AT$61,'Recodage sans NON'!$AU$61,'Recodage sans NON'!$AV$61,'Recodage sans NON'!$AW$61,'Recodage sans NON'!$AX$61,'Recodage sans NON'!$AY$61, 'Recodage sans NON'!$AZ$61,'Recodage sans NON'!$BA$61,'Recodage sans NON'!$BB$61,'Recodage sans NON'!$BC$61,'Recodage sans NON'!$BD$61,'Recodage sans NON'!$BE$61,'Recodage sans NON'!$BF$61)</f>
        <v>0</v>
      </c>
      <c r="BG52">
        <f>SUM('Recodage sans NON'!$AT$62,'Recodage sans NON'!$AU$62,'Recodage sans NON'!$AV$62,'Recodage sans NON'!$AW$62,'Recodage sans NON'!$AX$62,'Recodage sans NON'!$AY$62, 'Recodage sans NON'!$AZ$62,'Recodage sans NON'!$BA$62,'Recodage sans NON'!$BB$62,'Recodage sans NON'!$BC$62,'Recodage sans NON'!$BD$62,'Recodage sans NON'!$BE$62,'Recodage sans NON'!$BF$62)</f>
        <v>0</v>
      </c>
      <c r="BH52">
        <f>SUM('Recodage sans NON'!$AT$63,'Recodage sans NON'!$AU$63,'Recodage sans NON'!$AV$63,'Recodage sans NON'!$AW$63,'Recodage sans NON'!$AX$63,'Recodage sans NON'!$AY$63, 'Recodage sans NON'!$AZ$63,'Recodage sans NON'!$BA$63,'Recodage sans NON'!$BB$63,'Recodage sans NON'!$BC$63,'Recodage sans NON'!$BD$63,'Recodage sans NON'!$BE$63,'Recodage sans NON'!$BF$63)</f>
        <v>0</v>
      </c>
      <c r="BI52">
        <f>SUM('Recodage sans NON'!$AT$64,'Recodage sans NON'!$AU$64,'Recodage sans NON'!$AV$64,'Recodage sans NON'!$AW$64,'Recodage sans NON'!$AX$64,'Recodage sans NON'!$AY$64, 'Recodage sans NON'!$AZ$64,'Recodage sans NON'!$BA$64,'Recodage sans NON'!$BB$64,'Recodage sans NON'!$BC$64,'Recodage sans NON'!$BD$64,'Recodage sans NON'!$BE$64,'Recodage sans NON'!$BF$64)</f>
        <v>0</v>
      </c>
      <c r="BJ52">
        <f>SUM('Recodage sans NON'!$AT$65,'Recodage sans NON'!$AU$65,'Recodage sans NON'!$AV$65,'Recodage sans NON'!$AW$65,'Recodage sans NON'!$AX$65,'Recodage sans NON'!$AY$65, 'Recodage sans NON'!$AZ$65,'Recodage sans NON'!$BA$65,'Recodage sans NON'!$BB$65,'Recodage sans NON'!$BC$65,'Recodage sans NON'!$BD$65,'Recodage sans NON'!$BE$65,'Recodage sans NON'!$BF$65)</f>
        <v>0</v>
      </c>
      <c r="BK52">
        <f>SUM('Recodage sans NON'!$AT$66,'Recodage sans NON'!$AU$66,'Recodage sans NON'!$AV$66,'Recodage sans NON'!$AW$66,'Recodage sans NON'!$AX$66,'Recodage sans NON'!$AY$66, 'Recodage sans NON'!$AZ$66,'Recodage sans NON'!$BA$66,'Recodage sans NON'!$BB$66,'Recodage sans NON'!$BC$66,'Recodage sans NON'!$BD$66,'Recodage sans NON'!$BE$66,'Recodage sans NON'!$BF$66)</f>
        <v>0</v>
      </c>
      <c r="BL52">
        <f>SUM('Recodage sans NON'!$AT$67,'Recodage sans NON'!$AU$67,'Recodage sans NON'!$AV$67,'Recodage sans NON'!$AW$67,'Recodage sans NON'!$AX$67,'Recodage sans NON'!$AY$67, 'Recodage sans NON'!$AZ$67,'Recodage sans NON'!$BA$67,'Recodage sans NON'!$BB$67,'Recodage sans NON'!$BC$67,'Recodage sans NON'!$BD$67,'Recodage sans NON'!$BE$67,'Recodage sans NON'!$BF$67)</f>
        <v>0</v>
      </c>
      <c r="BM52">
        <f>SUM('Recodage sans NON'!$AT$68,'Recodage sans NON'!$AU$68,'Recodage sans NON'!$AV$68,'Recodage sans NON'!$AW$68,'Recodage sans NON'!$AX$68,'Recodage sans NON'!$AY$68, 'Recodage sans NON'!$AZ$68,'Recodage sans NON'!$BA$68,'Recodage sans NON'!$BB$68,'Recodage sans NON'!$BC$68,'Recodage sans NON'!$BD$68,'Recodage sans NON'!$BE$68,'Recodage sans NON'!$BF$68)</f>
        <v>0</v>
      </c>
      <c r="BN52">
        <f>SUM('Recodage sans NON'!$AT$69,'Recodage sans NON'!$AU$69,'Recodage sans NON'!$AV$69,'Recodage sans NON'!$AW$69,'Recodage sans NON'!$AX$69,'Recodage sans NON'!$AY$69, 'Recodage sans NON'!$AZ$69,'Recodage sans NON'!$BA$69,'Recodage sans NON'!$BB$69,'Recodage sans NON'!$BC$69,'Recodage sans NON'!$BD$69,'Recodage sans NON'!$BE$69,'Recodage sans NON'!$BF$69)</f>
        <v>0</v>
      </c>
      <c r="BO52">
        <f>SUM('Recodage sans NON'!$AT$70,'Recodage sans NON'!$AU$70,'Recodage sans NON'!$AV$70,'Recodage sans NON'!$AW$70,'Recodage sans NON'!$AX$70,'Recodage sans NON'!$AY$70, 'Recodage sans NON'!$AZ$70,'Recodage sans NON'!$BA$70,'Recodage sans NON'!$BB$70,'Recodage sans NON'!$BC$70,'Recodage sans NON'!$BD$70,'Recodage sans NON'!$BE$70,'Recodage sans NON'!$BF$70)</f>
        <v>0</v>
      </c>
      <c r="BP52">
        <f>SUM('Recodage sans NON'!$AT$71,'Recodage sans NON'!$AU$71,'Recodage sans NON'!$AV$71,'Recodage sans NON'!$AW$71,'Recodage sans NON'!$AX$71,'Recodage sans NON'!$AY$71, 'Recodage sans NON'!$AZ$71,'Recodage sans NON'!$BA$71,'Recodage sans NON'!$BB$71,'Recodage sans NON'!$BC$71,'Recodage sans NON'!$BD$71,'Recodage sans NON'!$BE$71,'Recodage sans NON'!$BF$71)</f>
        <v>0</v>
      </c>
      <c r="BQ52">
        <f>SUM('Recodage sans NON'!$AT$72,'Recodage sans NON'!$AU$72,'Recodage sans NON'!$AV$72,'Recodage sans NON'!$AW$72,'Recodage sans NON'!$AX$72,'Recodage sans NON'!$AY$72, 'Recodage sans NON'!$AZ$72,'Recodage sans NON'!$BA$72,'Recodage sans NON'!$BB$72,'Recodage sans NON'!$BC$72,'Recodage sans NON'!$BD$72,'Recodage sans NON'!$BE$72,'Recodage sans NON'!$BF$72)</f>
        <v>0</v>
      </c>
      <c r="BR52">
        <f>SUM('Recodage sans NON'!$AT$73,'Recodage sans NON'!$AU$73,'Recodage sans NON'!$AV$73,'Recodage sans NON'!$AW$73,'Recodage sans NON'!$AX$73,'Recodage sans NON'!$AY$73, 'Recodage sans NON'!$AZ$73,'Recodage sans NON'!$BA$73,'Recodage sans NON'!$BB$73,'Recodage sans NON'!$BC$73,'Recodage sans NON'!$BD$73,'Recodage sans NON'!$BE$73,'Recodage sans NON'!$BF$73)</f>
        <v>0</v>
      </c>
      <c r="BS52">
        <f>SUM('Recodage sans NON'!$AT$74,'Recodage sans NON'!$AU$74,'Recodage sans NON'!$AV$74,'Recodage sans NON'!$AW$74,'Recodage sans NON'!$AX$74,'Recodage sans NON'!$AY$74, 'Recodage sans NON'!$AZ$74,'Recodage sans NON'!$BA$74,'Recodage sans NON'!$BB$74,'Recodage sans NON'!$BC$74,'Recodage sans NON'!$BD$74,'Recodage sans NON'!$BE$74,'Recodage sans NON'!$BF$74)</f>
        <v>0</v>
      </c>
      <c r="BW52">
        <f>SUM('Recodage sans NON'!$AT$75,'Recodage sans NON'!$AU$75,'Recodage sans NON'!$AV$75,'Recodage sans NON'!$AW$75,'Recodage sans NON'!$AX$75,'Recodage sans NON'!$AY$75, 'Recodage sans NON'!$AZ$75,'Recodage sans NON'!$BA$75,'Recodage sans NON'!$BB$75,'Recodage sans NON'!$BC$75,'Recodage sans NON'!$BD$75,'Recodage sans NON'!$BE$75,'Recodage sans NON'!$BF$75)</f>
        <v>0</v>
      </c>
    </row>
    <row r="53" spans="1:75" x14ac:dyDescent="0.25">
      <c r="A53" s="178" t="s">
        <v>331</v>
      </c>
      <c r="B53">
        <f>_xlfn.VAR.P(B52:K52)</f>
        <v>49.25</v>
      </c>
    </row>
    <row r="55" spans="1:75" x14ac:dyDescent="0.25">
      <c r="A55" s="301" t="s">
        <v>329</v>
      </c>
      <c r="B55" s="302">
        <f>(B46/(B46-1))*(1-(B50/B53))</f>
        <v>0.72676818950930622</v>
      </c>
      <c r="D55" s="303" t="str">
        <f>IF(B55&gt;=0.75, "Cette partie du questionnaire présente une bonne cohérence interne",IF(B55&gt;=0.65, "Cette partie du questionnaire présente une cohérence interne moyenne", "La cohérence interne de cette partie du questionnaire est faible"))</f>
        <v>Cette partie du questionnaire présente une cohérence interne moyenne</v>
      </c>
      <c r="E55" s="303"/>
      <c r="F55" s="303"/>
      <c r="G55" s="303"/>
      <c r="H55" s="303"/>
      <c r="I55" s="303"/>
    </row>
    <row r="59" spans="1:75" ht="16.5" thickBot="1" x14ac:dyDescent="0.3"/>
    <row r="60" spans="1:75" ht="30" customHeight="1" thickBot="1" x14ac:dyDescent="0.3">
      <c r="A60" s="45" t="s">
        <v>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6"/>
    </row>
    <row r="61" spans="1:75" x14ac:dyDescent="0.25">
      <c r="A61" s="291"/>
    </row>
    <row r="62" spans="1:75" x14ac:dyDescent="0.25">
      <c r="BW62">
        <f>SUM(4-'Recodage sans NON'!$S121,'Recodage sans NON'!$T121,4-'Recodage sans NON'!$U121,'Recodage sans NON'!$V121,4-'Recodage sans NON'!$W121,'Recodage sans NON'!$X121, 4-'Recodage sans NON'!$Y121,'Recodage sans NON'!$Z121,4-'Recodage sans NON'!$AA121,'Recodage sans NON'!$AB121,4-'Recodage sans NON'!$AC121,'Recodage sans NON'!$AD121,'Recodage sans NON'!$AE121)</f>
        <v>24</v>
      </c>
    </row>
    <row r="64" spans="1:75" x14ac:dyDescent="0.25">
      <c r="A64" s="178" t="s">
        <v>323</v>
      </c>
      <c r="B64">
        <v>14</v>
      </c>
    </row>
    <row r="66" spans="1:75" x14ac:dyDescent="0.25">
      <c r="B66" t="str">
        <f>'Recodage sans NON'!BH3</f>
        <v>Définir la PM</v>
      </c>
      <c r="C66" t="str">
        <f>'Recodage sans NON'!BI3</f>
        <v>Faire passer des bilans et tests standardisés</v>
      </c>
      <c r="D66" t="str">
        <f>'Recodage sans NON'!BJ3</f>
        <v>Rédiger des rapports</v>
      </c>
      <c r="E66" t="str">
        <f>'Recodage sans NON'!BK3</f>
        <v>Mener des entretiens avec la famille</v>
      </c>
      <c r="F66" t="str">
        <f>'Recodage sans NON'!BL3</f>
        <v>Réaliser des entretiens avec des professionnels</v>
      </c>
      <c r="G66" t="str">
        <f>'Recodage sans NON'!BM3</f>
        <v>Travailler en équipe pluridisciplinaire</v>
      </c>
      <c r="H66" t="str">
        <f>'Recodage sans NON'!BO3</f>
        <v>Dépister, diagnostiquer et pronostiquer des troubles</v>
      </c>
      <c r="I66" t="str">
        <f>'Recodage sans NON'!BP3</f>
        <v xml:space="preserve">Planifier, conduire et évaluer des mesures de prévention, soutien, conseil et traitement </v>
      </c>
      <c r="J66" t="str">
        <f>'Recodage sans NON'!BQ3</f>
        <v xml:space="preserve">Co-construire avec les bénéficiaires et leur entourage </v>
      </c>
      <c r="K66" t="str">
        <f>'Recodage sans NON'!BR3</f>
        <v xml:space="preserve">Collaborer en équipe et réseau </v>
      </c>
      <c r="L66" t="str">
        <f>'Recodage sans NON'!BS3</f>
        <v xml:space="preserve">Prendre en compte les résultats de la recherche </v>
      </c>
      <c r="M66" t="str">
        <f>'Recodage sans NON'!BT3</f>
        <v>Communiquer ses constats, hypothèses et questionnements en fonction du public</v>
      </c>
      <c r="N66" t="str">
        <f>'Recodage sans NON'!BU3</f>
        <v xml:space="preserve">Analyser et évaluer son action professionnelle </v>
      </c>
      <c r="O66" t="str">
        <f>'Recodage sans NON'!BV3</f>
        <v>Garantir la qualité des prestations de tpm et assurer leur évolution</v>
      </c>
    </row>
    <row r="67" spans="1:75" x14ac:dyDescent="0.25">
      <c r="A67" s="178" t="s">
        <v>324</v>
      </c>
      <c r="B67">
        <f>_xlfn.VAR.P('Recodage sans NON'!BH$5:BH$14)</f>
        <v>0.24</v>
      </c>
      <c r="C67">
        <f>_xlfn.VAR.P('Recodage sans NON'!BI$5:BI$14)</f>
        <v>0.49</v>
      </c>
      <c r="D67">
        <f>_xlfn.VAR.P('Recodage sans NON'!BJ$5:BJ$14)</f>
        <v>0.65</v>
      </c>
      <c r="E67">
        <f>_xlfn.VAR.P('Recodage sans NON'!BK$5:BK$14)</f>
        <v>0.1728395061728395</v>
      </c>
      <c r="F67">
        <f>_xlfn.VAR.P('Recodage sans NON'!BL$5:BL$14)</f>
        <v>0.49</v>
      </c>
      <c r="G67">
        <f>_xlfn.VAR.P('Recodage sans NON'!BM$5:BM$14)</f>
        <v>0.69</v>
      </c>
      <c r="H67">
        <f>_xlfn.VAR.P('Recodage sans NON'!BO$5:BO$14)</f>
        <v>0.41</v>
      </c>
      <c r="I67">
        <f>_xlfn.VAR.P('Recodage sans NON'!BP$5:BP$14)</f>
        <v>0.16</v>
      </c>
      <c r="J67">
        <f>_xlfn.VAR.P('Recodage sans NON'!BQ$5:BQ$14)</f>
        <v>0.61</v>
      </c>
      <c r="K67">
        <f>_xlfn.VAR.P('Recodage sans NON'!BR$5:BR$14)</f>
        <v>0.28999999999999998</v>
      </c>
      <c r="L67">
        <f>_xlfn.VAR.P('Recodage sans NON'!BS$5:BS$14)</f>
        <v>0.56000000000000005</v>
      </c>
      <c r="M67">
        <f>_xlfn.VAR.P('Recodage sans NON'!BT$5:BT$14)</f>
        <v>0.36</v>
      </c>
      <c r="N67">
        <f>_xlfn.VAR.P('Recodage sans NON'!BU$5:BU$14)</f>
        <v>0.4</v>
      </c>
      <c r="O67">
        <f>_xlfn.VAR.P('Recodage sans NON'!BV$5:BV$14)</f>
        <v>0.45</v>
      </c>
    </row>
    <row r="68" spans="1:75" x14ac:dyDescent="0.25">
      <c r="A68" s="178" t="s">
        <v>330</v>
      </c>
      <c r="B68">
        <f>SUM(B67:O67)</f>
        <v>5.972839506172841</v>
      </c>
    </row>
    <row r="70" spans="1:75" x14ac:dyDescent="0.25">
      <c r="A70" s="178" t="s">
        <v>325</v>
      </c>
      <c r="B70" s="163">
        <f>SUM('Recodage sans NON'!$BH$5,'Recodage sans NON'!$BI$5,'Recodage sans NON'!$BJ$5,'Recodage sans NON'!$BK$5,'Recodage sans NON'!$BL$5,'Recodage sans NON'!$BM$5,'Recodage sans NON'!$BO$5,'Recodage sans NON'!$BP$5,'Recodage sans NON'!$BQ$5,'Recodage sans NON'!$BR$5,'Recodage sans NON'!$BS$5,'Recodage sans NON'!$BT$5,'Recodage sans NON'!$BU$5,'Recodage sans NON'!$BV$5)</f>
        <v>24</v>
      </c>
      <c r="C70" s="163">
        <f>SUM('Recodage sans NON'!$BH$6,'Recodage sans NON'!$BI$6,'Recodage sans NON'!$BJ$6,'Recodage sans NON'!$BK$6,'Recodage sans NON'!$BL$6,'Recodage sans NON'!$BM$6,'Recodage sans NON'!$BO$6,'Recodage sans NON'!$BP$6,'Recodage sans NON'!$BQ$6,'Recodage sans NON'!$BR$6,'Recodage sans NON'!$BS$6,'Recodage sans NON'!$BT$6,'Recodage sans NON'!$BU$6,'Recodage sans NON'!$BV$6)</f>
        <v>21</v>
      </c>
      <c r="D70" s="163">
        <f>SUM('Recodage sans NON'!$BH$7,'Recodage sans NON'!$BI$7,'Recodage sans NON'!$BJ$7,'Recodage sans NON'!$BK$7,'Recodage sans NON'!$BL$7,'Recodage sans NON'!$BM$7,'Recodage sans NON'!$BO$7,'Recodage sans NON'!$BP$7,'Recodage sans NON'!$BQ$7,'Recodage sans NON'!$BR$7,'Recodage sans NON'!$BS$7,'Recodage sans NON'!$BT$7,'Recodage sans NON'!$BU$7,'Recodage sans NON'!$BV$7)</f>
        <v>23</v>
      </c>
      <c r="E70" s="163">
        <f>SUM('Recodage sans NON'!$BH$8,'Recodage sans NON'!$BI$8,'Recodage sans NON'!$BJ$8,'Recodage sans NON'!$BK$8,'Recodage sans NON'!$BL$8,'Recodage sans NON'!$BM$8,'Recodage sans NON'!$BO$8,'Recodage sans NON'!$BP$8,'Recodage sans NON'!$BQ$8,'Recodage sans NON'!$BR$8,'Recodage sans NON'!$BS$8,'Recodage sans NON'!$BT$8,'Recodage sans NON'!$BU$8,'Recodage sans NON'!$BV$8)</f>
        <v>16</v>
      </c>
      <c r="F70" s="163">
        <f>SUM('Recodage sans NON'!$BH$9,'Recodage sans NON'!$BI$9,'Recodage sans NON'!$BJ$9,'Recodage sans NON'!$BK$9,'Recodage sans NON'!$BL$9,'Recodage sans NON'!$BM$9,'Recodage sans NON'!$BO$9,'Recodage sans NON'!$BP$9,'Recodage sans NON'!$BQ$9,'Recodage sans NON'!$BR$9,'Recodage sans NON'!$BS$9,'Recodage sans NON'!$BT$9,'Recodage sans NON'!$BU$9,'Recodage sans NON'!$BV$9)</f>
        <v>31</v>
      </c>
      <c r="G70" s="163">
        <f>SUM('Recodage sans NON'!$BH$10,'Recodage sans NON'!$BI$10,'Recodage sans NON'!$BJ$10,'Recodage sans NON'!$BK$10,'Recodage sans NON'!$BL$10,'Recodage sans NON'!$BM$10,'Recodage sans NON'!$BO$10,'Recodage sans NON'!$BP$10,'Recodage sans NON'!$BQ$10,'Recodage sans NON'!$BR$10,'Recodage sans NON'!$BS$10,'Recodage sans NON'!$BT$10,'Recodage sans NON'!$BU$10,'Recodage sans NON'!$BV$10)</f>
        <v>23</v>
      </c>
      <c r="H70" s="163">
        <f>SUM('Recodage sans NON'!$BH$11,'Recodage sans NON'!$BI$11,'Recodage sans NON'!$BJ$11,'Recodage sans NON'!$BK$11,'Recodage sans NON'!$BL$11,'Recodage sans NON'!$BM$11,'Recodage sans NON'!$BO$11,'Recodage sans NON'!$BP$11,'Recodage sans NON'!$BQ$11,'Recodage sans NON'!$BR$11,'Recodage sans NON'!$BS$11,'Recodage sans NON'!$BT$11,'Recodage sans NON'!$BU$11,'Recodage sans NON'!$BV$11)</f>
        <v>26</v>
      </c>
      <c r="I70" s="163">
        <f>SUM('Recodage sans NON'!$BH$12,'Recodage sans NON'!$BI$12,'Recodage sans NON'!$BJ$12,'Recodage sans NON'!$BK$12,'Recodage sans NON'!$BL$12,'Recodage sans NON'!$BM$12,'Recodage sans NON'!$BO$12,'Recodage sans NON'!$BP$12,'Recodage sans NON'!$BQ$12,'Recodage sans NON'!$BR$12,'Recodage sans NON'!$BS$12,'Recodage sans NON'!$BT$12,'Recodage sans NON'!$BU$12,'Recodage sans NON'!$BV$12)</f>
        <v>20</v>
      </c>
      <c r="J70" s="163">
        <f>SUM('Recodage sans NON'!$BH$13,'Recodage sans NON'!$BI$13,'Recodage sans NON'!$BJ$13,'Recodage sans NON'!$BK$13,'Recodage sans NON'!$BL$13,'Recodage sans NON'!$BM$13,'Recodage sans NON'!$BO$13,'Recodage sans NON'!$BP$13,'Recodage sans NON'!$BQ$13,'Recodage sans NON'!$BR$13,'Recodage sans NON'!$BS$13,'Recodage sans NON'!$BT$13,'Recodage sans NON'!$BU$13,'Recodage sans NON'!$BV$13)</f>
        <v>21</v>
      </c>
      <c r="K70" s="163">
        <f>SUM('Recodage sans NON'!$BH$14,'Recodage sans NON'!$BI$14,'Recodage sans NON'!$BJ$14,'Recodage sans NON'!$BK$14,'Recodage sans NON'!$BL$14,'Recodage sans NON'!$BM$14,'Recodage sans NON'!$BO$14,'Recodage sans NON'!$BP$14,'Recodage sans NON'!$BQ$14,'Recodage sans NON'!$BR$14,'Recodage sans NON'!$BS$14,'Recodage sans NON'!$BT$14,'Recodage sans NON'!$BU$14,'Recodage sans NON'!$BV$14)</f>
        <v>27</v>
      </c>
      <c r="L70" s="309">
        <f>SUM('Recodage sans NON'!$BH15,'Recodage sans NON'!$BI15,'Recodage sans NON'!$BJ15,'Recodage sans NON'!$BK15,'Recodage sans NON'!$BL15,'Recodage sans NON'!$BM15,'Recodage sans NON'!$BO15,'Recodage sans NON'!$BP15,'Recodage sans NON'!$BQ15,'Recodage sans NON'!$BR15,'Recodage sans NON'!$BS15,'Recodage sans NON'!$BT15,'Recodage sans NON'!$BU15,'Recodage sans NON'!$BV15)</f>
        <v>0</v>
      </c>
      <c r="M70" s="309">
        <f>SUM('Recodage sans NON'!$BH16,'Recodage sans NON'!$BI16,'Recodage sans NON'!$BJ16,'Recodage sans NON'!$BK16,'Recodage sans NON'!$BL16,'Recodage sans NON'!$BM16,'Recodage sans NON'!$BO16,'Recodage sans NON'!$BP16,'Recodage sans NON'!$BQ16,'Recodage sans NON'!$BR16,'Recodage sans NON'!$BS16,'Recodage sans NON'!$BT16,'Recodage sans NON'!$BU16,'Recodage sans NON'!$BV16)</f>
        <v>0</v>
      </c>
      <c r="N70" s="309">
        <f>SUM('Recodage sans NON'!$BH17,'Recodage sans NON'!$BI17,'Recodage sans NON'!$BJ17,'Recodage sans NON'!$BK17,'Recodage sans NON'!$BL17,'Recodage sans NON'!$BM17,'Recodage sans NON'!$BO17,'Recodage sans NON'!$BP17,'Recodage sans NON'!$BQ17,'Recodage sans NON'!$BR17,'Recodage sans NON'!$BS17,'Recodage sans NON'!$BT17,'Recodage sans NON'!$BU17,'Recodage sans NON'!$BV17)</f>
        <v>0</v>
      </c>
      <c r="O70" s="309">
        <f>SUM('Recodage sans NON'!$BH18,'Recodage sans NON'!$BI18,'Recodage sans NON'!$BJ18,'Recodage sans NON'!$BK18,'Recodage sans NON'!$BL18,'Recodage sans NON'!$BM18,'Recodage sans NON'!$BO18,'Recodage sans NON'!$BP18,'Recodage sans NON'!$BQ18,'Recodage sans NON'!$BR18,'Recodage sans NON'!$BS18,'Recodage sans NON'!$BT18,'Recodage sans NON'!$BU18,'Recodage sans NON'!$BV18)</f>
        <v>0</v>
      </c>
      <c r="P70" s="309">
        <f>SUM('Recodage sans NON'!$BH19,'Recodage sans NON'!$BI19,'Recodage sans NON'!$BJ19,'Recodage sans NON'!$BK19,'Recodage sans NON'!$BL19,'Recodage sans NON'!$BM19,'Recodage sans NON'!$BO19,'Recodage sans NON'!$BP19,'Recodage sans NON'!$BQ19,'Recodage sans NON'!$BR19,'Recodage sans NON'!$BS19,'Recodage sans NON'!$BT19,'Recodage sans NON'!$BU19,'Recodage sans NON'!$BV19)</f>
        <v>0</v>
      </c>
      <c r="Q70" s="309">
        <f>SUM('Recodage sans NON'!$BH20,'Recodage sans NON'!$BI20,'Recodage sans NON'!$BJ20,'Recodage sans NON'!$BK20,'Recodage sans NON'!$BL20,'Recodage sans NON'!$BM20,'Recodage sans NON'!$BO20,'Recodage sans NON'!$BP20,'Recodage sans NON'!$BQ20,'Recodage sans NON'!$BR20,'Recodage sans NON'!$BS20,'Recodage sans NON'!$BT20,'Recodage sans NON'!$BU20,'Recodage sans NON'!$BV20)</f>
        <v>0</v>
      </c>
      <c r="R70" s="309">
        <f>SUM('Recodage sans NON'!$BH21,'Recodage sans NON'!$BI21,'Recodage sans NON'!$BJ21,'Recodage sans NON'!$BK21,'Recodage sans NON'!$BL21,'Recodage sans NON'!$BM21,'Recodage sans NON'!$BO21,'Recodage sans NON'!$BP21,'Recodage sans NON'!$BQ21,'Recodage sans NON'!$BR21,'Recodage sans NON'!$BS21,'Recodage sans NON'!$BT21,'Recodage sans NON'!$BU21,'Recodage sans NON'!$BV21)</f>
        <v>0</v>
      </c>
      <c r="S70" s="309">
        <f>SUM('Recodage sans NON'!$BH22,'Recodage sans NON'!$BI22,'Recodage sans NON'!$BJ22,'Recodage sans NON'!$BK22,'Recodage sans NON'!$BL22,'Recodage sans NON'!$BM22,'Recodage sans NON'!$BO22,'Recodage sans NON'!$BP22,'Recodage sans NON'!$BQ22,'Recodage sans NON'!$BR22,'Recodage sans NON'!$BS22,'Recodage sans NON'!$BT22,'Recodage sans NON'!$BU22,'Recodage sans NON'!$BV22)</f>
        <v>0</v>
      </c>
      <c r="T70" s="309">
        <f>SUM('Recodage sans NON'!$BH23,'Recodage sans NON'!$BI23,'Recodage sans NON'!$BJ23,'Recodage sans NON'!$BK23,'Recodage sans NON'!$BL23,'Recodage sans NON'!$BM23,'Recodage sans NON'!$BO23,'Recodage sans NON'!$BP23,'Recodage sans NON'!$BQ23,'Recodage sans NON'!$BR23,'Recodage sans NON'!$BS23,'Recodage sans NON'!$BT23,'Recodage sans NON'!$BU23,'Recodage sans NON'!$BV23)</f>
        <v>0</v>
      </c>
      <c r="U70" s="309">
        <f>SUM('Recodage sans NON'!$BH24,'Recodage sans NON'!$BI24,'Recodage sans NON'!$BJ24,'Recodage sans NON'!$BK24,'Recodage sans NON'!$BL24,'Recodage sans NON'!$BM24,'Recodage sans NON'!$BO24,'Recodage sans NON'!$BP24,'Recodage sans NON'!$BQ24,'Recodage sans NON'!$BR24,'Recodage sans NON'!$BS24,'Recodage sans NON'!$BT24,'Recodage sans NON'!$BU24,'Recodage sans NON'!$BV24)</f>
        <v>0</v>
      </c>
      <c r="V70" s="309">
        <f>SUM('Recodage sans NON'!$BH25,'Recodage sans NON'!$BI25,'Recodage sans NON'!$BJ25,'Recodage sans NON'!$BK25,'Recodage sans NON'!$BL25,'Recodage sans NON'!$BM25,'Recodage sans NON'!$BO25,'Recodage sans NON'!$BP25,'Recodage sans NON'!$BQ25,'Recodage sans NON'!$BR25,'Recodage sans NON'!$BS25,'Recodage sans NON'!$BT25,'Recodage sans NON'!$BU25,'Recodage sans NON'!$BV25)</f>
        <v>0</v>
      </c>
      <c r="W70" s="309">
        <f>SUM('Recodage sans NON'!$BH26,'Recodage sans NON'!$BI26,'Recodage sans NON'!$BJ26,'Recodage sans NON'!$BK26,'Recodage sans NON'!$BL26,'Recodage sans NON'!$BM26,'Recodage sans NON'!$BO26,'Recodage sans NON'!$BP26,'Recodage sans NON'!$BQ26,'Recodage sans NON'!$BR26,'Recodage sans NON'!$BS26,'Recodage sans NON'!$BT26,'Recodage sans NON'!$BU26,'Recodage sans NON'!$BV26)</f>
        <v>0</v>
      </c>
      <c r="X70" s="309">
        <f>SUM('Recodage sans NON'!$BH27,'Recodage sans NON'!$BI27,'Recodage sans NON'!$BJ27,'Recodage sans NON'!$BK27,'Recodage sans NON'!$BL27,'Recodage sans NON'!$BM27,'Recodage sans NON'!$BO27,'Recodage sans NON'!$BP27,'Recodage sans NON'!$BQ27,'Recodage sans NON'!$BR27,'Recodage sans NON'!$BS27,'Recodage sans NON'!$BT27,'Recodage sans NON'!$BU27,'Recodage sans NON'!$BV27)</f>
        <v>0</v>
      </c>
      <c r="Y70" s="309">
        <f>SUM('Recodage sans NON'!$BH28,'Recodage sans NON'!$BI28,'Recodage sans NON'!$BJ28,'Recodage sans NON'!$BK28,'Recodage sans NON'!$BL28,'Recodage sans NON'!$BM28,'Recodage sans NON'!$BO28,'Recodage sans NON'!$BP28,'Recodage sans NON'!$BQ28,'Recodage sans NON'!$BR28,'Recodage sans NON'!$BS28,'Recodage sans NON'!$BT28,'Recodage sans NON'!$BU28,'Recodage sans NON'!$BV28)</f>
        <v>0</v>
      </c>
      <c r="Z70" s="309">
        <f>SUM('Recodage sans NON'!$BH29,'Recodage sans NON'!$BI29,'Recodage sans NON'!$BJ29,'Recodage sans NON'!$BK29,'Recodage sans NON'!$BL29,'Recodage sans NON'!$BM29,'Recodage sans NON'!$BO29,'Recodage sans NON'!$BP29,'Recodage sans NON'!$BQ29,'Recodage sans NON'!$BR29,'Recodage sans NON'!$BS29,'Recodage sans NON'!$BT29,'Recodage sans NON'!$BU29,'Recodage sans NON'!$BV29)</f>
        <v>0</v>
      </c>
      <c r="AA70" s="309">
        <f>SUM('Recodage sans NON'!$BH30,'Recodage sans NON'!$BI30,'Recodage sans NON'!$BJ30,'Recodage sans NON'!$BK30,'Recodage sans NON'!$BL30,'Recodage sans NON'!$BM30,'Recodage sans NON'!$BO30,'Recodage sans NON'!$BP30,'Recodage sans NON'!$BQ30,'Recodage sans NON'!$BR30,'Recodage sans NON'!$BS30,'Recodage sans NON'!$BT30,'Recodage sans NON'!$BU30,'Recodage sans NON'!$BV30)</f>
        <v>0</v>
      </c>
      <c r="AB70" s="309">
        <f>SUM('Recodage sans NON'!$BH31,'Recodage sans NON'!$BI31,'Recodage sans NON'!$BJ31,'Recodage sans NON'!$BK31,'Recodage sans NON'!$BL31,'Recodage sans NON'!$BM31,'Recodage sans NON'!$BO31,'Recodage sans NON'!$BP31,'Recodage sans NON'!$BQ31,'Recodage sans NON'!$BR31,'Recodage sans NON'!$BS31,'Recodage sans NON'!$BT31,'Recodage sans NON'!$BU31,'Recodage sans NON'!$BV31)</f>
        <v>0</v>
      </c>
      <c r="AC70" s="309">
        <f>SUM('Recodage sans NON'!$BH32,'Recodage sans NON'!$BI32,'Recodage sans NON'!$BJ32,'Recodage sans NON'!$BK32,'Recodage sans NON'!$BL32,'Recodage sans NON'!$BM32,'Recodage sans NON'!$BO32,'Recodage sans NON'!$BP32,'Recodage sans NON'!$BQ32,'Recodage sans NON'!$BR32,'Recodage sans NON'!$BS32,'Recodage sans NON'!$BT32,'Recodage sans NON'!$BU32,'Recodage sans NON'!$BV32)</f>
        <v>0</v>
      </c>
      <c r="AD70" s="309">
        <f>SUM('Recodage sans NON'!$BH33,'Recodage sans NON'!$BI33,'Recodage sans NON'!$BJ33,'Recodage sans NON'!$BK33,'Recodage sans NON'!$BL33,'Recodage sans NON'!$BM33,'Recodage sans NON'!$BO33,'Recodage sans NON'!$BP33,'Recodage sans NON'!$BQ33,'Recodage sans NON'!$BR33,'Recodage sans NON'!$BS33,'Recodage sans NON'!$BT33,'Recodage sans NON'!$BU33,'Recodage sans NON'!$BV33)</f>
        <v>0</v>
      </c>
      <c r="AE70" s="309">
        <f>SUM('Recodage sans NON'!$BH34,'Recodage sans NON'!$BI34,'Recodage sans NON'!$BJ34,'Recodage sans NON'!$BK34,'Recodage sans NON'!$BL34,'Recodage sans NON'!$BM34,'Recodage sans NON'!$BO34,'Recodage sans NON'!$BP34,'Recodage sans NON'!$BQ34,'Recodage sans NON'!$BR34,'Recodage sans NON'!$BS34,'Recodage sans NON'!$BT34,'Recodage sans NON'!$BU34,'Recodage sans NON'!$BV34)</f>
        <v>0</v>
      </c>
      <c r="AF70" s="309">
        <f>SUM('Recodage sans NON'!$BH35,'Recodage sans NON'!$BI35,'Recodage sans NON'!$BJ35,'Recodage sans NON'!$BK35,'Recodage sans NON'!$BL35,'Recodage sans NON'!$BM35,'Recodage sans NON'!$BO35,'Recodage sans NON'!$BP35,'Recodage sans NON'!$BQ35,'Recodage sans NON'!$BR35,'Recodage sans NON'!$BS35,'Recodage sans NON'!$BT35,'Recodage sans NON'!$BU35,'Recodage sans NON'!$BV35)</f>
        <v>0</v>
      </c>
      <c r="AG70" s="309">
        <f>SUM('Recodage sans NON'!$BH36,'Recodage sans NON'!$BI36,'Recodage sans NON'!$BJ36,'Recodage sans NON'!$BK36,'Recodage sans NON'!$BL36,'Recodage sans NON'!$BM36,'Recodage sans NON'!$BO36,'Recodage sans NON'!$BP36,'Recodage sans NON'!$BQ36,'Recodage sans NON'!$BR36,'Recodage sans NON'!$BS36,'Recodage sans NON'!$BT36,'Recodage sans NON'!$BU36,'Recodage sans NON'!$BV36)</f>
        <v>0</v>
      </c>
      <c r="AH70" s="309">
        <f>SUM('Recodage sans NON'!$BH37,'Recodage sans NON'!$BI37,'Recodage sans NON'!$BJ37,'Recodage sans NON'!$BK37,'Recodage sans NON'!$BL37,'Recodage sans NON'!$BM37,'Recodage sans NON'!$BO37,'Recodage sans NON'!$BP37,'Recodage sans NON'!$BQ37,'Recodage sans NON'!$BR37,'Recodage sans NON'!$BS37,'Recodage sans NON'!$BT37,'Recodage sans NON'!$BU37,'Recodage sans NON'!$BV37)</f>
        <v>0</v>
      </c>
      <c r="AI70" s="309">
        <f>SUM('Recodage sans NON'!$BH38,'Recodage sans NON'!$BI38,'Recodage sans NON'!$BJ38,'Recodage sans NON'!$BK38,'Recodage sans NON'!$BL38,'Recodage sans NON'!$BM38,'Recodage sans NON'!$BO38,'Recodage sans NON'!$BP38,'Recodage sans NON'!$BQ38,'Recodage sans NON'!$BR38,'Recodage sans NON'!$BS38,'Recodage sans NON'!$BT38,'Recodage sans NON'!$BU38,'Recodage sans NON'!$BV38)</f>
        <v>0</v>
      </c>
      <c r="AJ70" s="309">
        <f>SUM('Recodage sans NON'!$BH39,'Recodage sans NON'!$BI39,'Recodage sans NON'!$BJ39,'Recodage sans NON'!$BK39,'Recodage sans NON'!$BL39,'Recodage sans NON'!$BM39,'Recodage sans NON'!$BO39,'Recodage sans NON'!$BP39,'Recodage sans NON'!$BQ39,'Recodage sans NON'!$BR39,'Recodage sans NON'!$BS39,'Recodage sans NON'!$BT39,'Recodage sans NON'!$BU39,'Recodage sans NON'!$BV39)</f>
        <v>0</v>
      </c>
      <c r="AK70" s="309">
        <f>SUM('Recodage sans NON'!$BH40,'Recodage sans NON'!$BI40,'Recodage sans NON'!$BJ40,'Recodage sans NON'!$BK40,'Recodage sans NON'!$BL40,'Recodage sans NON'!$BM40,'Recodage sans NON'!$BO40,'Recodage sans NON'!$BP40,'Recodage sans NON'!$BQ40,'Recodage sans NON'!$BR40,'Recodage sans NON'!$BS40,'Recodage sans NON'!$BT40,'Recodage sans NON'!$BU40,'Recodage sans NON'!$BV40)</f>
        <v>0</v>
      </c>
      <c r="AL70" s="309">
        <f>SUM('Recodage sans NON'!$BH41,'Recodage sans NON'!$BI41,'Recodage sans NON'!$BJ41,'Recodage sans NON'!$BK41,'Recodage sans NON'!$BL41,'Recodage sans NON'!$BM41,'Recodage sans NON'!$BO41,'Recodage sans NON'!$BP41,'Recodage sans NON'!$BQ41,'Recodage sans NON'!$BR41,'Recodage sans NON'!$BS41,'Recodage sans NON'!$BT41,'Recodage sans NON'!$BU41,'Recodage sans NON'!$BV41)</f>
        <v>0</v>
      </c>
      <c r="AM70" s="309">
        <f>SUM('Recodage sans NON'!$BH42,'Recodage sans NON'!$BI42,'Recodage sans NON'!$BJ42,'Recodage sans NON'!$BK42,'Recodage sans NON'!$BL42,'Recodage sans NON'!$BM42,'Recodage sans NON'!$BO42,'Recodage sans NON'!$BP42,'Recodage sans NON'!$BQ42,'Recodage sans NON'!$BR42,'Recodage sans NON'!$BS42,'Recodage sans NON'!$BT42,'Recodage sans NON'!$BU42,'Recodage sans NON'!$BV42)</f>
        <v>0</v>
      </c>
      <c r="AN70" s="309">
        <f>SUM('Recodage sans NON'!$BH43,'Recodage sans NON'!$BI43,'Recodage sans NON'!$BJ43,'Recodage sans NON'!$BK43,'Recodage sans NON'!$BL43,'Recodage sans NON'!$BM43,'Recodage sans NON'!$BO43,'Recodage sans NON'!$BP43,'Recodage sans NON'!$BQ43,'Recodage sans NON'!$BR43,'Recodage sans NON'!$BS43,'Recodage sans NON'!$BT43,'Recodage sans NON'!$BU43,'Recodage sans NON'!$BV43)</f>
        <v>0</v>
      </c>
      <c r="AO70" s="309">
        <f>SUM('Recodage sans NON'!$BH44,'Recodage sans NON'!$BI44,'Recodage sans NON'!$BJ44,'Recodage sans NON'!$BK44,'Recodage sans NON'!$BL44,'Recodage sans NON'!$BM44,'Recodage sans NON'!$BO44,'Recodage sans NON'!$BP44,'Recodage sans NON'!$BQ44,'Recodage sans NON'!$BR44,'Recodage sans NON'!$BS44,'Recodage sans NON'!$BT44,'Recodage sans NON'!$BU44,'Recodage sans NON'!$BV44)</f>
        <v>0</v>
      </c>
      <c r="AP70" s="309">
        <f>SUM('Recodage sans NON'!$BH45,'Recodage sans NON'!$BI45,'Recodage sans NON'!$BJ45,'Recodage sans NON'!$BK45,'Recodage sans NON'!$BL45,'Recodage sans NON'!$BM45,'Recodage sans NON'!$BO45,'Recodage sans NON'!$BP45,'Recodage sans NON'!$BQ45,'Recodage sans NON'!$BR45,'Recodage sans NON'!$BS45,'Recodage sans NON'!$BT45,'Recodage sans NON'!$BU45,'Recodage sans NON'!$BV45)</f>
        <v>0</v>
      </c>
      <c r="AQ70" s="309">
        <f>SUM('Recodage sans NON'!$BH46,'Recodage sans NON'!$BI46,'Recodage sans NON'!$BJ46,'Recodage sans NON'!$BK46,'Recodage sans NON'!$BL46,'Recodage sans NON'!$BM46,'Recodage sans NON'!$BO46,'Recodage sans NON'!$BP46,'Recodage sans NON'!$BQ46,'Recodage sans NON'!$BR46,'Recodage sans NON'!$BS46,'Recodage sans NON'!$BT46,'Recodage sans NON'!$BU46,'Recodage sans NON'!$BV46)</f>
        <v>0</v>
      </c>
      <c r="AR70" s="309">
        <f>SUM('Recodage sans NON'!$BH47,'Recodage sans NON'!$BI47,'Recodage sans NON'!$BJ47,'Recodage sans NON'!$BK47,'Recodage sans NON'!$BL47,'Recodage sans NON'!$BM47,'Recodage sans NON'!$BO47,'Recodage sans NON'!$BP47,'Recodage sans NON'!$BQ47,'Recodage sans NON'!$BR47,'Recodage sans NON'!$BS47,'Recodage sans NON'!$BT47,'Recodage sans NON'!$BU47,'Recodage sans NON'!$BV47)</f>
        <v>0</v>
      </c>
      <c r="AS70" s="309">
        <f>SUM('Recodage sans NON'!$BH48,'Recodage sans NON'!$BI48,'Recodage sans NON'!$BJ48,'Recodage sans NON'!$BK48,'Recodage sans NON'!$BL48,'Recodage sans NON'!$BM48,'Recodage sans NON'!$BO48,'Recodage sans NON'!$BP48,'Recodage sans NON'!$BQ48,'Recodage sans NON'!$BR48,'Recodage sans NON'!$BS48,'Recodage sans NON'!$BT48,'Recodage sans NON'!$BU48,'Recodage sans NON'!$BV48)</f>
        <v>0</v>
      </c>
      <c r="AT70" s="309">
        <f>SUM('Recodage sans NON'!$BH49,'Recodage sans NON'!$BI49,'Recodage sans NON'!$BJ49,'Recodage sans NON'!$BK49,'Recodage sans NON'!$BL49,'Recodage sans NON'!$BM49,'Recodage sans NON'!$BO49,'Recodage sans NON'!$BP49,'Recodage sans NON'!$BQ49,'Recodage sans NON'!$BR49,'Recodage sans NON'!$BS49,'Recodage sans NON'!$BT49,'Recodage sans NON'!$BU49,'Recodage sans NON'!$BV49)</f>
        <v>0</v>
      </c>
      <c r="AU70" s="309">
        <f>SUM('Recodage sans NON'!$BH50,'Recodage sans NON'!$BI50,'Recodage sans NON'!$BJ50,'Recodage sans NON'!$BK50,'Recodage sans NON'!$BL50,'Recodage sans NON'!$BM50,'Recodage sans NON'!$BO50,'Recodage sans NON'!$BP50,'Recodage sans NON'!$BQ50,'Recodage sans NON'!$BR50,'Recodage sans NON'!$BS50,'Recodage sans NON'!$BT50,'Recodage sans NON'!$BU50,'Recodage sans NON'!$BV50)</f>
        <v>0</v>
      </c>
      <c r="AV70" s="309">
        <f>SUM('Recodage sans NON'!$BH51,'Recodage sans NON'!$BI51,'Recodage sans NON'!$BJ51,'Recodage sans NON'!$BK51,'Recodage sans NON'!$BL51,'Recodage sans NON'!$BM51,'Recodage sans NON'!$BO51,'Recodage sans NON'!$BP51,'Recodage sans NON'!$BQ51,'Recodage sans NON'!$BR51,'Recodage sans NON'!$BS51,'Recodage sans NON'!$BT51,'Recodage sans NON'!$BU51,'Recodage sans NON'!$BV51)</f>
        <v>0</v>
      </c>
      <c r="AW70" s="309">
        <f>SUM('Recodage sans NON'!$BH51,'Recodage sans NON'!$BI51,'Recodage sans NON'!$BJ51,'Recodage sans NON'!$BK51,'Recodage sans NON'!$BL51,'Recodage sans NON'!$BM51,'Recodage sans NON'!$BO51,'Recodage sans NON'!$BP51,'Recodage sans NON'!$BQ51,'Recodage sans NON'!$BR51,'Recodage sans NON'!$BS51,'Recodage sans NON'!$BT51,'Recodage sans NON'!$BU51,'Recodage sans NON'!$BV51)</f>
        <v>0</v>
      </c>
    </row>
    <row r="71" spans="1:75" x14ac:dyDescent="0.25">
      <c r="A71" s="178" t="s">
        <v>331</v>
      </c>
      <c r="B71">
        <f>_xlfn.VAR.P(B70:K70)</f>
        <v>15.56</v>
      </c>
      <c r="K71" s="309">
        <f>SUM('Recodage sans NON'!$BH14,'Recodage sans NON'!$BI14,'Recodage sans NON'!$BJ14,'Recodage sans NON'!$BK14,'Recodage sans NON'!$BL14,'Recodage sans NON'!$BM14,'Recodage sans NON'!$BO14,'Recodage sans NON'!$BP14,'Recodage sans NON'!$BQ14,'Recodage sans NON'!$BR14,'Recodage sans NON'!$BS14,'Recodage sans NON'!$BT14,'Recodage sans NON'!$BU14,'Recodage sans NON'!$BV14)</f>
        <v>27</v>
      </c>
    </row>
    <row r="73" spans="1:75" x14ac:dyDescent="0.25">
      <c r="A73" s="301" t="s">
        <v>329</v>
      </c>
      <c r="B73" s="302">
        <f>(B64/(B64-1))*(1-(B68/B71))</f>
        <v>0.66353691375113821</v>
      </c>
      <c r="D73" s="303" t="str">
        <f>IF(B73&gt;=0.75, "Cette partie du questionnaire présente une bonne cohérence interne",IF(B73&gt;=0.65, "Cette partie du questionnaire présente une cohérence interne moyenne", "La cohérence interne de cette partie du questionnaire est faible"))</f>
        <v>Cette partie du questionnaire présente une cohérence interne moyenne</v>
      </c>
      <c r="E73" s="303"/>
      <c r="F73" s="303"/>
      <c r="G73" s="303"/>
      <c r="H73" s="303"/>
      <c r="I73" s="303"/>
    </row>
    <row r="77" spans="1:75" ht="16.5" thickBot="1" x14ac:dyDescent="0.3"/>
    <row r="78" spans="1:75" ht="30" customHeight="1" thickBot="1" x14ac:dyDescent="0.3">
      <c r="A78" s="308" t="s">
        <v>335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6"/>
    </row>
    <row r="79" spans="1:75" x14ac:dyDescent="0.25">
      <c r="A79" s="291"/>
    </row>
    <row r="80" spans="1:75" x14ac:dyDescent="0.25">
      <c r="BW80">
        <f>SUM(4-'Recodage sans NON'!$S139,'Recodage sans NON'!$T139,4-'Recodage sans NON'!$U139,'Recodage sans NON'!$V139,4-'Recodage sans NON'!$W139,'Recodage sans NON'!$X139, 4-'Recodage sans NON'!$Y139,'Recodage sans NON'!$Z139,4-'Recodage sans NON'!$AA139,'Recodage sans NON'!$AB139,4-'Recodage sans NON'!$AC139,'Recodage sans NON'!$AD139,'Recodage sans NON'!$AE139)</f>
        <v>24</v>
      </c>
    </row>
    <row r="82" spans="1:49" x14ac:dyDescent="0.25">
      <c r="A82" s="178" t="s">
        <v>323</v>
      </c>
      <c r="B82">
        <v>8</v>
      </c>
    </row>
    <row r="84" spans="1:49" x14ac:dyDescent="0.25">
      <c r="B84" t="str">
        <f>'Recodage sans NON'!BO3</f>
        <v>Dépister, diagnostiquer et pronostiquer des troubles</v>
      </c>
      <c r="C84" t="str">
        <f>'Recodage sans NON'!BP3</f>
        <v xml:space="preserve">Planifier, conduire et évaluer des mesures de prévention, soutien, conseil et traitement </v>
      </c>
      <c r="D84" t="str">
        <f>'Recodage sans NON'!BQ3</f>
        <v xml:space="preserve">Co-construire avec les bénéficiaires et leur entourage </v>
      </c>
      <c r="E84" t="str">
        <f>'Recodage sans NON'!BR3</f>
        <v xml:space="preserve">Collaborer en équipe et réseau </v>
      </c>
      <c r="F84" t="str">
        <f>'Recodage sans NON'!BS3</f>
        <v xml:space="preserve">Prendre en compte les résultats de la recherche </v>
      </c>
      <c r="G84" t="str">
        <f>'Recodage sans NON'!BT3</f>
        <v>Communiquer ses constats, hypothèses et questionnements en fonction du public</v>
      </c>
      <c r="H84" t="str">
        <f>'Recodage sans NON'!BU3</f>
        <v xml:space="preserve">Analyser et évaluer son action professionnelle </v>
      </c>
      <c r="I84" t="str">
        <f>'Recodage sans NON'!BV3</f>
        <v>Garantir la qualité des prestations de tpm et assurer leur évolution</v>
      </c>
    </row>
    <row r="85" spans="1:49" x14ac:dyDescent="0.25">
      <c r="A85" s="178" t="s">
        <v>324</v>
      </c>
      <c r="B85">
        <f>_xlfn.VAR.P('Recodage sans NON'!BO$5:BO$14)</f>
        <v>0.41</v>
      </c>
      <c r="C85">
        <f>_xlfn.VAR.P('Recodage sans NON'!BP$5:BP$14)</f>
        <v>0.16</v>
      </c>
      <c r="D85">
        <f>_xlfn.VAR.P('Recodage sans NON'!BQ$5:BQ$14)</f>
        <v>0.61</v>
      </c>
      <c r="E85">
        <f>_xlfn.VAR.P('Recodage sans NON'!BR$5:BR$14)</f>
        <v>0.28999999999999998</v>
      </c>
      <c r="F85">
        <f>_xlfn.VAR.P('Recodage sans NON'!BS$5:BS$14)</f>
        <v>0.56000000000000005</v>
      </c>
      <c r="G85">
        <f>_xlfn.VAR.P('Recodage sans NON'!BT$5:BT$14)</f>
        <v>0.36</v>
      </c>
      <c r="H85">
        <f>_xlfn.VAR.P('Recodage sans NON'!BU$5:BU$14)</f>
        <v>0.4</v>
      </c>
      <c r="I85">
        <f>_xlfn.VAR.P('Recodage sans NON'!BV$5:BV$14)</f>
        <v>0.45</v>
      </c>
    </row>
    <row r="86" spans="1:49" x14ac:dyDescent="0.25">
      <c r="A86" s="178" t="s">
        <v>330</v>
      </c>
      <c r="B86">
        <f>SUM(B85:I85)</f>
        <v>3.24</v>
      </c>
    </row>
    <row r="88" spans="1:49" x14ac:dyDescent="0.25">
      <c r="A88" s="178" t="s">
        <v>325</v>
      </c>
      <c r="B88" s="163">
        <f>SUM('Recodage sans NON'!$BO$5,'Recodage sans NON'!$BP$5,'Recodage sans NON'!$BQ$5,'Recodage sans NON'!$BR$5,'Recodage sans NON'!$BS$5,'Recodage sans NON'!$BT$5,'Recodage sans NON'!$BU$5,'Recodage sans NON'!$BV$5)</f>
        <v>14</v>
      </c>
      <c r="C88" s="163">
        <f>SUM('Recodage sans NON'!$BO6,'Recodage sans NON'!$BP6,'Recodage sans NON'!$BQ6,'Recodage sans NON'!$BR6,'Recodage sans NON'!$BS6,'Recodage sans NON'!$BT6,'Recodage sans NON'!$BU6,'Recodage sans NON'!$BV6)</f>
        <v>16</v>
      </c>
      <c r="D88" s="163">
        <f>SUM('Recodage sans NON'!$BO7,'Recodage sans NON'!$BP7,'Recodage sans NON'!$BQ7,'Recodage sans NON'!$BR7,'Recodage sans NON'!$BS7,'Recodage sans NON'!$BT7,'Recodage sans NON'!$BU7,'Recodage sans NON'!$BV7)</f>
        <v>9</v>
      </c>
      <c r="E88" s="163">
        <f>SUM('Recodage sans NON'!$BO8,'Recodage sans NON'!$BP8,'Recodage sans NON'!$BQ8,'Recodage sans NON'!$BR8,'Recodage sans NON'!$BS8,'Recodage sans NON'!$BT8,'Recodage sans NON'!$BU8,'Recodage sans NON'!$BV8)</f>
        <v>8</v>
      </c>
      <c r="F88" s="163">
        <f>SUM('Recodage sans NON'!$BO9,'Recodage sans NON'!$BP9,'Recodage sans NON'!$BQ9,'Recodage sans NON'!$BR9,'Recodage sans NON'!$BS9,'Recodage sans NON'!$BT9,'Recodage sans NON'!$BU9,'Recodage sans NON'!$BV9)</f>
        <v>18</v>
      </c>
      <c r="G88" s="163">
        <f>SUM('Recodage sans NON'!$BO10,'Recodage sans NON'!$BP10,'Recodage sans NON'!$BQ10,'Recodage sans NON'!$BR10,'Recodage sans NON'!$BS10,'Recodage sans NON'!$BT10,'Recodage sans NON'!$BU10,'Recodage sans NON'!$BV10)</f>
        <v>16</v>
      </c>
      <c r="H88" s="163">
        <f>SUM('Recodage sans NON'!$BO11,'Recodage sans NON'!$BP11,'Recodage sans NON'!$BQ11,'Recodage sans NON'!$BR11,'Recodage sans NON'!$BS11,'Recodage sans NON'!$BT11,'Recodage sans NON'!$BU11,'Recodage sans NON'!$BV11)</f>
        <v>11</v>
      </c>
      <c r="I88" s="163">
        <f>SUM('Recodage sans NON'!$BO12,'Recodage sans NON'!$BP12,'Recodage sans NON'!$BQ12,'Recodage sans NON'!$BR12,'Recodage sans NON'!$BS12,'Recodage sans NON'!$BT12,'Recodage sans NON'!$BU12,'Recodage sans NON'!$BV12)</f>
        <v>11</v>
      </c>
      <c r="J88" s="163">
        <f>SUM('Recodage sans NON'!$BO13,'Recodage sans NON'!$BP13,'Recodage sans NON'!$BQ13,'Recodage sans NON'!$BR13,'Recodage sans NON'!$BS13,'Recodage sans NON'!$BT13,'Recodage sans NON'!$BU13,'Recodage sans NON'!$BV13)</f>
        <v>13</v>
      </c>
      <c r="K88" s="163">
        <f>SUM('Recodage sans NON'!$BO14,'Recodage sans NON'!$BP14,'Recodage sans NON'!$BQ14,'Recodage sans NON'!$BR14,'Recodage sans NON'!$BS14,'Recodage sans NON'!$BT14,'Recodage sans NON'!$BU14,'Recodage sans NON'!$BV14)</f>
        <v>16</v>
      </c>
      <c r="L88" s="309">
        <f>SUM('Recodage sans NON'!$BO15,'Recodage sans NON'!$BP15,'Recodage sans NON'!$BQ15,'Recodage sans NON'!$BR15,'Recodage sans NON'!$BS15,'Recodage sans NON'!$BT15,'Recodage sans NON'!$BU15,'Recodage sans NON'!$BV15)</f>
        <v>0</v>
      </c>
      <c r="M88" s="309">
        <f>SUM('Recodage sans NON'!$BO16,'Recodage sans NON'!$BP16,'Recodage sans NON'!$BQ16,'Recodage sans NON'!$BR16,'Recodage sans NON'!$BS16,'Recodage sans NON'!$BT16,'Recodage sans NON'!$BU16,'Recodage sans NON'!$BV16)</f>
        <v>0</v>
      </c>
      <c r="N88" s="309">
        <f>SUM('Recodage sans NON'!$BO17,'Recodage sans NON'!$BP17,'Recodage sans NON'!$BQ17,'Recodage sans NON'!$BR17,'Recodage sans NON'!$BS17,'Recodage sans NON'!$BT17,'Recodage sans NON'!$BU17,'Recodage sans NON'!$BV17)</f>
        <v>0</v>
      </c>
      <c r="O88" s="309">
        <f>SUM('Recodage sans NON'!$BO18,'Recodage sans NON'!$BP18,'Recodage sans NON'!$BQ18,'Recodage sans NON'!$BR18,'Recodage sans NON'!$BS18,'Recodage sans NON'!$BT18,'Recodage sans NON'!$BU18,'Recodage sans NON'!$BV18)</f>
        <v>0</v>
      </c>
      <c r="P88" s="309">
        <f>SUM('Recodage sans NON'!$BO19,'Recodage sans NON'!$BP19,'Recodage sans NON'!$BQ19,'Recodage sans NON'!$BR19,'Recodage sans NON'!$BS19,'Recodage sans NON'!$BT19,'Recodage sans NON'!$BU19,'Recodage sans NON'!$BV19)</f>
        <v>0</v>
      </c>
      <c r="Q88" s="309">
        <f>SUM('Recodage sans NON'!$BO20,'Recodage sans NON'!$BP20,'Recodage sans NON'!$BQ20,'Recodage sans NON'!$BR20,'Recodage sans NON'!$BS20,'Recodage sans NON'!$BT20,'Recodage sans NON'!$BU20,'Recodage sans NON'!$BV20)</f>
        <v>0</v>
      </c>
      <c r="R88" s="309">
        <f>SUM('Recodage sans NON'!$BO21,'Recodage sans NON'!$BP21,'Recodage sans NON'!$BQ21,'Recodage sans NON'!$BR21,'Recodage sans NON'!$BS21,'Recodage sans NON'!$BT21,'Recodage sans NON'!$BU21,'Recodage sans NON'!$BV21)</f>
        <v>0</v>
      </c>
      <c r="S88" s="309">
        <f>SUM('Recodage sans NON'!$BO22,'Recodage sans NON'!$BP22,'Recodage sans NON'!$BQ22,'Recodage sans NON'!$BR22,'Recodage sans NON'!$BS22,'Recodage sans NON'!$BT22,'Recodage sans NON'!$BU22,'Recodage sans NON'!$BV22)</f>
        <v>0</v>
      </c>
      <c r="T88" s="309">
        <f>SUM('Recodage sans NON'!$BO23,'Recodage sans NON'!$BP23,'Recodage sans NON'!$BQ23,'Recodage sans NON'!$BR23,'Recodage sans NON'!$BS23,'Recodage sans NON'!$BT23,'Recodage sans NON'!$BU23,'Recodage sans NON'!$BV23)</f>
        <v>0</v>
      </c>
      <c r="U88" s="309">
        <f>SUM('Recodage sans NON'!$BO24,'Recodage sans NON'!$BP24,'Recodage sans NON'!$BQ24,'Recodage sans NON'!$BR24,'Recodage sans NON'!$BS24,'Recodage sans NON'!$BT24,'Recodage sans NON'!$BU24,'Recodage sans NON'!$BV24)</f>
        <v>0</v>
      </c>
      <c r="V88" s="309">
        <f>SUM('Recodage sans NON'!$BO25,'Recodage sans NON'!$BP25,'Recodage sans NON'!$BQ25,'Recodage sans NON'!$BR25,'Recodage sans NON'!$BS25,'Recodage sans NON'!$BT25,'Recodage sans NON'!$BU25,'Recodage sans NON'!$BV25)</f>
        <v>0</v>
      </c>
      <c r="W88" s="309">
        <f>SUM('Recodage sans NON'!$BO26,'Recodage sans NON'!$BP26,'Recodage sans NON'!$BQ26,'Recodage sans NON'!$BR26,'Recodage sans NON'!$BS26,'Recodage sans NON'!$BT26,'Recodage sans NON'!$BU26,'Recodage sans NON'!$BV26)</f>
        <v>0</v>
      </c>
      <c r="X88" s="309">
        <f>SUM('Recodage sans NON'!$BO27,'Recodage sans NON'!$BP27,'Recodage sans NON'!$BQ27,'Recodage sans NON'!$BR27,'Recodage sans NON'!$BS27,'Recodage sans NON'!$BT27,'Recodage sans NON'!$BU27,'Recodage sans NON'!$BV27)</f>
        <v>0</v>
      </c>
      <c r="Y88" s="309">
        <f>SUM('Recodage sans NON'!$BO28,'Recodage sans NON'!$BP28,'Recodage sans NON'!$BQ28,'Recodage sans NON'!$BR28,'Recodage sans NON'!$BS28,'Recodage sans NON'!$BT28,'Recodage sans NON'!$BU28,'Recodage sans NON'!$BV28)</f>
        <v>0</v>
      </c>
      <c r="Z88" s="309">
        <f>SUM('Recodage sans NON'!$BO29,'Recodage sans NON'!$BP29,'Recodage sans NON'!$BQ29,'Recodage sans NON'!$BR29,'Recodage sans NON'!$BS29,'Recodage sans NON'!$BT29,'Recodage sans NON'!$BU29,'Recodage sans NON'!$BV29)</f>
        <v>0</v>
      </c>
      <c r="AA88" s="309">
        <f>SUM('Recodage sans NON'!$BO30,'Recodage sans NON'!$BP30,'Recodage sans NON'!$BQ30,'Recodage sans NON'!$BR30,'Recodage sans NON'!$BS30,'Recodage sans NON'!$BT30,'Recodage sans NON'!$BU30,'Recodage sans NON'!$BV30)</f>
        <v>0</v>
      </c>
      <c r="AB88" s="309">
        <f>SUM('Recodage sans NON'!$BO31,'Recodage sans NON'!$BP31,'Recodage sans NON'!$BQ31,'Recodage sans NON'!$BR31,'Recodage sans NON'!$BS31,'Recodage sans NON'!$BT31,'Recodage sans NON'!$BU31,'Recodage sans NON'!$BV31)</f>
        <v>0</v>
      </c>
      <c r="AC88" s="309">
        <f>SUM('Recodage sans NON'!$BO32,'Recodage sans NON'!$BP32,'Recodage sans NON'!$BQ32,'Recodage sans NON'!$BR32,'Recodage sans NON'!$BS32,'Recodage sans NON'!$BT32,'Recodage sans NON'!$BU32,'Recodage sans NON'!$BV32)</f>
        <v>0</v>
      </c>
      <c r="AD88" s="309">
        <f>SUM('Recodage sans NON'!$BO33,'Recodage sans NON'!$BP33,'Recodage sans NON'!$BQ33,'Recodage sans NON'!$BR33,'Recodage sans NON'!$BS33,'Recodage sans NON'!$BT33,'Recodage sans NON'!$BU33,'Recodage sans NON'!$BV33)</f>
        <v>0</v>
      </c>
      <c r="AE88" s="309">
        <f>SUM('Recodage sans NON'!$BO34,'Recodage sans NON'!$BP34,'Recodage sans NON'!$BQ34,'Recodage sans NON'!$BR34,'Recodage sans NON'!$BS34,'Recodage sans NON'!$BT34,'Recodage sans NON'!$BU34,'Recodage sans NON'!$BV34)</f>
        <v>0</v>
      </c>
      <c r="AF88" s="309">
        <f>SUM('Recodage sans NON'!$BO35,'Recodage sans NON'!$BP35,'Recodage sans NON'!$BQ35,'Recodage sans NON'!$BR35,'Recodage sans NON'!$BS35,'Recodage sans NON'!$BT35,'Recodage sans NON'!$BU35,'Recodage sans NON'!$BV35)</f>
        <v>0</v>
      </c>
      <c r="AG88" s="309">
        <f>SUM('Recodage sans NON'!$BO36,'Recodage sans NON'!$BP36,'Recodage sans NON'!$BQ36,'Recodage sans NON'!$BR36,'Recodage sans NON'!$BS36,'Recodage sans NON'!$BT36,'Recodage sans NON'!$BU36,'Recodage sans NON'!$BV36)</f>
        <v>0</v>
      </c>
      <c r="AH88" s="309">
        <f>SUM('Recodage sans NON'!$BO37,'Recodage sans NON'!$BP37,'Recodage sans NON'!$BQ37,'Recodage sans NON'!$BR37,'Recodage sans NON'!$BS37,'Recodage sans NON'!$BT37,'Recodage sans NON'!$BU37,'Recodage sans NON'!$BV37)</f>
        <v>0</v>
      </c>
      <c r="AI88" s="309">
        <f>SUM('Recodage sans NON'!$BO38,'Recodage sans NON'!$BP38,'Recodage sans NON'!$BQ38,'Recodage sans NON'!$BR38,'Recodage sans NON'!$BS38,'Recodage sans NON'!$BT38,'Recodage sans NON'!$BU38,'Recodage sans NON'!$BV38)</f>
        <v>0</v>
      </c>
      <c r="AJ88" s="309">
        <f>SUM('Recodage sans NON'!$BO39,'Recodage sans NON'!$BP39,'Recodage sans NON'!$BQ39,'Recodage sans NON'!$BR39,'Recodage sans NON'!$BS39,'Recodage sans NON'!$BT39,'Recodage sans NON'!$BU39,'Recodage sans NON'!$BV39)</f>
        <v>0</v>
      </c>
      <c r="AK88" s="309">
        <f>SUM('Recodage sans NON'!$BO40,'Recodage sans NON'!$BP40,'Recodage sans NON'!$BQ40,'Recodage sans NON'!$BR40,'Recodage sans NON'!$BS40,'Recodage sans NON'!$BT40,'Recodage sans NON'!$BU40,'Recodage sans NON'!$BV40)</f>
        <v>0</v>
      </c>
      <c r="AL88" s="309">
        <f>SUM('Recodage sans NON'!$BO41,'Recodage sans NON'!$BP41,'Recodage sans NON'!$BQ41,'Recodage sans NON'!$BR41,'Recodage sans NON'!$BS41,'Recodage sans NON'!$BT41,'Recodage sans NON'!$BU41,'Recodage sans NON'!$BV41)</f>
        <v>0</v>
      </c>
      <c r="AM88" s="309">
        <f>SUM('Recodage sans NON'!$BO42,'Recodage sans NON'!$BP42,'Recodage sans NON'!$BQ42,'Recodage sans NON'!$BR42,'Recodage sans NON'!$BS42,'Recodage sans NON'!$BT42,'Recodage sans NON'!$BU42,'Recodage sans NON'!$BV42)</f>
        <v>0</v>
      </c>
      <c r="AN88" s="309">
        <f>SUM('Recodage sans NON'!$BO43,'Recodage sans NON'!$BP43,'Recodage sans NON'!$BQ43,'Recodage sans NON'!$BR43,'Recodage sans NON'!$BS43,'Recodage sans NON'!$BT43,'Recodage sans NON'!$BU43,'Recodage sans NON'!$BV43)</f>
        <v>0</v>
      </c>
      <c r="AO88" s="309">
        <f>SUM('Recodage sans NON'!$BO44,'Recodage sans NON'!$BP44,'Recodage sans NON'!$BQ44,'Recodage sans NON'!$BR44,'Recodage sans NON'!$BS44,'Recodage sans NON'!$BT44,'Recodage sans NON'!$BU44,'Recodage sans NON'!$BV44)</f>
        <v>0</v>
      </c>
      <c r="AP88" s="309">
        <f>SUM('Recodage sans NON'!$BO45,'Recodage sans NON'!$BP45,'Recodage sans NON'!$BQ45,'Recodage sans NON'!$BR45,'Recodage sans NON'!$BS45,'Recodage sans NON'!$BT45,'Recodage sans NON'!$BU45,'Recodage sans NON'!$BV45)</f>
        <v>0</v>
      </c>
      <c r="AQ88" s="309">
        <f>SUM('Recodage sans NON'!$BO46,'Recodage sans NON'!$BP46,'Recodage sans NON'!$BQ46,'Recodage sans NON'!$BR46,'Recodage sans NON'!$BS46,'Recodage sans NON'!$BT46,'Recodage sans NON'!$BU46,'Recodage sans NON'!$BV46)</f>
        <v>0</v>
      </c>
      <c r="AR88" s="309">
        <f>SUM('Recodage sans NON'!$BO47,'Recodage sans NON'!$BP47,'Recodage sans NON'!$BQ47,'Recodage sans NON'!$BR47,'Recodage sans NON'!$BS47,'Recodage sans NON'!$BT47,'Recodage sans NON'!$BU47,'Recodage sans NON'!$BV47)</f>
        <v>0</v>
      </c>
      <c r="AS88" s="309">
        <f>SUM('Recodage sans NON'!$BO48,'Recodage sans NON'!$BP48,'Recodage sans NON'!$BQ48,'Recodage sans NON'!$BR48,'Recodage sans NON'!$BS48,'Recodage sans NON'!$BT48,'Recodage sans NON'!$BU48,'Recodage sans NON'!$BV48)</f>
        <v>0</v>
      </c>
      <c r="AT88" s="309">
        <f>SUM('Recodage sans NON'!$BO49,'Recodage sans NON'!$BP49,'Recodage sans NON'!$BQ49,'Recodage sans NON'!$BR49,'Recodage sans NON'!$BS49,'Recodage sans NON'!$BT49,'Recodage sans NON'!$BU49,'Recodage sans NON'!$BV49)</f>
        <v>0</v>
      </c>
      <c r="AU88" s="309">
        <f>SUM('Recodage sans NON'!$BO50,'Recodage sans NON'!$BP50,'Recodage sans NON'!$BQ50,'Recodage sans NON'!$BR50,'Recodage sans NON'!$BS50,'Recodage sans NON'!$BT50,'Recodage sans NON'!$BU50,'Recodage sans NON'!$BV50)</f>
        <v>0</v>
      </c>
      <c r="AV88" s="309">
        <f>SUM('Recodage sans NON'!$BO51,'Recodage sans NON'!$BP51,'Recodage sans NON'!$BQ51,'Recodage sans NON'!$BR51,'Recodage sans NON'!$BS51,'Recodage sans NON'!$BT51,'Recodage sans NON'!$BU51,'Recodage sans NON'!$BV51)</f>
        <v>0</v>
      </c>
      <c r="AW88" s="309">
        <f>SUM('Recodage sans NON'!$BO52,'Recodage sans NON'!$BP52,'Recodage sans NON'!$BQ52,'Recodage sans NON'!$BR52,'Recodage sans NON'!$BS52,'Recodage sans NON'!$BT52,'Recodage sans NON'!$BU52,'Recodage sans NON'!$BV52)</f>
        <v>0</v>
      </c>
    </row>
    <row r="89" spans="1:49" x14ac:dyDescent="0.25">
      <c r="A89" s="178" t="s">
        <v>331</v>
      </c>
      <c r="B89">
        <f>_xlfn.VAR.P(B88:K88)</f>
        <v>10.16</v>
      </c>
    </row>
    <row r="91" spans="1:49" x14ac:dyDescent="0.25">
      <c r="A91" s="296" t="s">
        <v>329</v>
      </c>
      <c r="B91" s="297">
        <f>(B82/(B82-1))*(1-(B86/B89))</f>
        <v>0.77840269966254205</v>
      </c>
      <c r="D91" s="298" t="str">
        <f>IF(B91&gt;=0.75, "Cette partie du questionnaire présente une bonne cohérence interne",IF(B91&gt;=0.65, "Cette partie du questionnaire présente une cohérence interne moyenne", "La cohérence interne de cette partie du questionnaire est faible"))</f>
        <v>Cette partie du questionnaire présente une bonne cohérence interne</v>
      </c>
      <c r="E91" s="298"/>
      <c r="F91" s="298"/>
      <c r="G91" s="298"/>
      <c r="H91" s="298"/>
      <c r="I91" s="298"/>
    </row>
    <row r="95" spans="1:49" ht="16.5" thickBot="1" x14ac:dyDescent="0.3"/>
    <row r="96" spans="1:49" ht="30" customHeight="1" thickBot="1" x14ac:dyDescent="0.3">
      <c r="A96" s="45" t="s">
        <v>6</v>
      </c>
      <c r="B96" s="46"/>
    </row>
    <row r="97" spans="1:75" x14ac:dyDescent="0.25">
      <c r="A97" s="291"/>
    </row>
    <row r="98" spans="1:75" x14ac:dyDescent="0.25">
      <c r="BW98">
        <f>SUM(4-'Recodage sans NON'!$S139,'Recodage sans NON'!$T139,4-'Recodage sans NON'!$U139,'Recodage sans NON'!$V139,4-'Recodage sans NON'!$W139,'Recodage sans NON'!$X139, 4-'Recodage sans NON'!$Y139,'Recodage sans NON'!$Z139,4-'Recodage sans NON'!$AA139,'Recodage sans NON'!$AB139,4-'Recodage sans NON'!$AC139,'Recodage sans NON'!$AD139,'Recodage sans NON'!$AE139)</f>
        <v>24</v>
      </c>
    </row>
    <row r="100" spans="1:75" x14ac:dyDescent="0.25">
      <c r="A100" s="178" t="s">
        <v>323</v>
      </c>
    </row>
    <row r="103" spans="1:75" x14ac:dyDescent="0.25">
      <c r="A103" s="178" t="s">
        <v>324</v>
      </c>
    </row>
    <row r="104" spans="1:75" x14ac:dyDescent="0.25">
      <c r="A104" s="178" t="s">
        <v>330</v>
      </c>
    </row>
    <row r="106" spans="1:75" x14ac:dyDescent="0.25">
      <c r="A106" s="178" t="s">
        <v>325</v>
      </c>
    </row>
    <row r="107" spans="1:75" x14ac:dyDescent="0.25">
      <c r="A107" s="178" t="s">
        <v>331</v>
      </c>
    </row>
    <row r="109" spans="1:75" x14ac:dyDescent="0.25">
      <c r="A109" s="296" t="s">
        <v>329</v>
      </c>
    </row>
    <row r="113" spans="1:75" ht="16.5" thickBot="1" x14ac:dyDescent="0.3"/>
    <row r="114" spans="1:75" ht="30" customHeight="1" thickBot="1" x14ac:dyDescent="0.3">
      <c r="A114" s="45" t="s">
        <v>7</v>
      </c>
      <c r="B114" s="47"/>
      <c r="C114" s="47"/>
      <c r="D114" s="47"/>
      <c r="E114" s="46"/>
    </row>
    <row r="115" spans="1:75" x14ac:dyDescent="0.25">
      <c r="A115" s="291"/>
    </row>
    <row r="116" spans="1:75" x14ac:dyDescent="0.25">
      <c r="A116" s="292" t="s">
        <v>337</v>
      </c>
      <c r="B116" s="163"/>
      <c r="C116" s="163"/>
      <c r="D116" s="163"/>
      <c r="BW116">
        <f>SUM(4-'Recodage sans NON'!$S157,'Recodage sans NON'!$T157,4-'Recodage sans NON'!$U157,'Recodage sans NON'!$V157,4-'Recodage sans NON'!$W157,'Recodage sans NON'!$X157, 4-'Recodage sans NON'!$Y157,'Recodage sans NON'!$Z157,4-'Recodage sans NON'!$AA157,'Recodage sans NON'!$AB157,4-'Recodage sans NON'!$AC157,'Recodage sans NON'!$AD157,'Recodage sans NON'!$AE157)</f>
        <v>24</v>
      </c>
    </row>
    <row r="118" spans="1:75" x14ac:dyDescent="0.25">
      <c r="A118" s="178" t="s">
        <v>323</v>
      </c>
      <c r="B118">
        <v>4</v>
      </c>
    </row>
    <row r="120" spans="1:75" x14ac:dyDescent="0.25">
      <c r="B120" t="str">
        <f>'Recodage sans NON'!CA3</f>
        <v>30. Sentiment d'avoir trouvé son identité professionnelle</v>
      </c>
      <c r="C120" t="str">
        <f>'Recodage sans NON'!CB3</f>
        <v>31. Sentiment d'avoir son identité de thérapeute (son style)</v>
      </c>
      <c r="D120" t="str">
        <f>'Recodage sans NON'!CC3</f>
        <v>32. Impression d'avoir trouvé sa place au sein de son équipe</v>
      </c>
      <c r="E120" t="str">
        <f>'Recodage sans NON'!CD3</f>
        <v>33. Épanouissement en tant que TPM</v>
      </c>
      <c r="F120" t="str">
        <f>'Recodage sans NON'!CE3</f>
        <v>34. Changement de profession envisagé</v>
      </c>
    </row>
    <row r="121" spans="1:75" x14ac:dyDescent="0.25">
      <c r="A121" s="178" t="s">
        <v>324</v>
      </c>
      <c r="B121">
        <f>_xlfn.VAR.P('Recodage sans NON'!CA$5:CA$14)</f>
        <v>2.85</v>
      </c>
      <c r="C121">
        <f>_xlfn.VAR.P('Recodage sans NON'!CB$5:CB$14)</f>
        <v>1.4</v>
      </c>
      <c r="D121">
        <f>_xlfn.VAR.P('Recodage sans NON'!CC$5:CC$14)</f>
        <v>2.29</v>
      </c>
      <c r="E121">
        <f>_xlfn.VAR.P('Recodage sans NON'!CD$5:CD$14)</f>
        <v>2.0099999999999998</v>
      </c>
      <c r="F121">
        <f>_xlfn.VAR.P('Recodage sans NON'!CE$5:CE$14)</f>
        <v>2.64</v>
      </c>
    </row>
    <row r="122" spans="1:75" x14ac:dyDescent="0.25">
      <c r="A122" s="178" t="s">
        <v>330</v>
      </c>
      <c r="B122">
        <f>SUM(B121:I121)</f>
        <v>11.190000000000001</v>
      </c>
    </row>
    <row r="124" spans="1:75" x14ac:dyDescent="0.25">
      <c r="A124" s="178" t="s">
        <v>325</v>
      </c>
      <c r="B124" s="163">
        <f>SUM('Recodage sans NON'!$CA5,'Recodage sans NON'!$CB5,'Recodage sans NON'!$CC5,'Recodage sans NON'!$CD5,-'Recodage sans NON'!$CE5)</f>
        <v>9</v>
      </c>
      <c r="C124" s="163">
        <f>SUM('Recodage sans NON'!$CA6,'Recodage sans NON'!$CB6,'Recodage sans NON'!$CC6,'Recodage sans NON'!$CD6,-'Recodage sans NON'!$CE6)</f>
        <v>2</v>
      </c>
      <c r="D124" s="163">
        <f>SUM('Recodage sans NON'!$CA7,'Recodage sans NON'!$CB7,'Recodage sans NON'!$CC7,'Recodage sans NON'!$CD7,-'Recodage sans NON'!$CE7)</f>
        <v>10</v>
      </c>
      <c r="E124" s="163">
        <f>SUM('Recodage sans NON'!$CA8,'Recodage sans NON'!$CB8,'Recodage sans NON'!$CC8,'Recodage sans NON'!$CD8,-'Recodage sans NON'!$CE8)</f>
        <v>-3</v>
      </c>
      <c r="F124" s="163">
        <f>SUM('Recodage sans NON'!$CA9,'Recodage sans NON'!$CB9,'Recodage sans NON'!$CC9,'Recodage sans NON'!$CD9,-'Recodage sans NON'!$CE9)</f>
        <v>7</v>
      </c>
      <c r="G124" s="163">
        <f>SUM('Recodage sans NON'!$CA10,'Recodage sans NON'!$CB10,'Recodage sans NON'!$CC10,'Recodage sans NON'!$CD10,-'Recodage sans NON'!$CE10)</f>
        <v>-2</v>
      </c>
      <c r="H124" s="163">
        <f>SUM('Recodage sans NON'!$CA11,'Recodage sans NON'!$CB11,'Recodage sans NON'!$CC11,'Recodage sans NON'!$CD11,-'Recodage sans NON'!$CE11)</f>
        <v>-4</v>
      </c>
      <c r="I124" s="163">
        <f>SUM('Recodage sans NON'!$CA12,'Recodage sans NON'!$CB12,'Recodage sans NON'!$CC12,'Recodage sans NON'!$CD12,-'Recodage sans NON'!$CE12)</f>
        <v>-1</v>
      </c>
      <c r="J124" s="163">
        <f>SUM('Recodage sans NON'!$CA13,'Recodage sans NON'!$CB13,'Recodage sans NON'!$CC13,'Recodage sans NON'!$CD13,-'Recodage sans NON'!$CE13)</f>
        <v>3</v>
      </c>
      <c r="K124" s="163">
        <f>SUM('Recodage sans NON'!$CA14,'Recodage sans NON'!$CB14,'Recodage sans NON'!$CC14,'Recodage sans NON'!$CD14,-'Recodage sans NON'!$CE14)</f>
        <v>4</v>
      </c>
      <c r="L124" s="309">
        <f>SUM('Recodage sans NON'!$CA15,'Recodage sans NON'!$CB15,'Recodage sans NON'!$CC15,'Recodage sans NON'!$CD15,-'Recodage sans NON'!$CE15)</f>
        <v>0</v>
      </c>
      <c r="M124" s="309">
        <f>SUM('Recodage sans NON'!$CA16,'Recodage sans NON'!$CB16,'Recodage sans NON'!$CC16,'Recodage sans NON'!$CD16,-'Recodage sans NON'!$CE16)</f>
        <v>0</v>
      </c>
    </row>
    <row r="125" spans="1:75" x14ac:dyDescent="0.25">
      <c r="A125" s="178" t="s">
        <v>331</v>
      </c>
      <c r="B125">
        <f>_xlfn.VAR.P(B124:K124)</f>
        <v>22.65</v>
      </c>
    </row>
    <row r="127" spans="1:75" x14ac:dyDescent="0.25">
      <c r="A127" s="301" t="s">
        <v>329</v>
      </c>
      <c r="B127" s="302">
        <f>(B118/(B118-1))*(1-(B122/B125))</f>
        <v>0.67461368653421616</v>
      </c>
      <c r="D127" s="303" t="str">
        <f>IF(B127&gt;=0.75, "Cette partie du questionnaire présente une bonne cohérence interne",IF(B127&gt;=0.65, "Cette partie du questionnaire présente une cohérence interne moyenne", "La cohérence interne de cette partie du questionnaire est faible"))</f>
        <v>Cette partie du questionnaire présente une cohérence interne moyenne</v>
      </c>
      <c r="E127" s="303"/>
      <c r="F127" s="303"/>
      <c r="G127" s="303"/>
      <c r="H127" s="303"/>
      <c r="I127" s="303"/>
    </row>
  </sheetData>
  <mergeCells count="14">
    <mergeCell ref="D127:I127"/>
    <mergeCell ref="A60:R60"/>
    <mergeCell ref="A96:B96"/>
    <mergeCell ref="A114:E114"/>
    <mergeCell ref="D55:I55"/>
    <mergeCell ref="D73:I73"/>
    <mergeCell ref="A78:R78"/>
    <mergeCell ref="D91:I91"/>
    <mergeCell ref="A6:N6"/>
    <mergeCell ref="M1:Q2"/>
    <mergeCell ref="D19:I19"/>
    <mergeCell ref="A24:M24"/>
    <mergeCell ref="A42:N42"/>
    <mergeCell ref="D37:I3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D6A8-1758-447C-9E59-7D8F963C7D8F}">
  <sheetPr codeName="Feuil2"/>
  <dimension ref="A1:L102"/>
  <sheetViews>
    <sheetView topLeftCell="B33" workbookViewId="0">
      <selection activeCell="I58" sqref="I58"/>
    </sheetView>
  </sheetViews>
  <sheetFormatPr baseColWidth="10" defaultRowHeight="15.75" x14ac:dyDescent="0.25"/>
  <cols>
    <col min="3" max="3" width="11.875" bestFit="1" customWidth="1"/>
  </cols>
  <sheetData>
    <row r="1" spans="1:8" ht="26.25" x14ac:dyDescent="0.4">
      <c r="A1" s="84" t="s">
        <v>162</v>
      </c>
      <c r="E1" s="84" t="s">
        <v>224</v>
      </c>
    </row>
    <row r="4" spans="1:8" ht="16.5" thickBot="1" x14ac:dyDescent="0.3"/>
    <row r="5" spans="1:8" ht="21.75" thickBot="1" x14ac:dyDescent="0.4">
      <c r="A5" s="85" t="s">
        <v>0</v>
      </c>
      <c r="B5" s="86"/>
      <c r="C5" s="86"/>
      <c r="D5" s="86"/>
      <c r="E5" s="86"/>
      <c r="F5" s="87"/>
    </row>
    <row r="7" spans="1:8" ht="16.5" thickBot="1" x14ac:dyDescent="0.3"/>
    <row r="8" spans="1:8" ht="16.5" thickBot="1" x14ac:dyDescent="0.3">
      <c r="A8" s="88" t="s">
        <v>218</v>
      </c>
      <c r="B8" s="89"/>
      <c r="C8" s="89"/>
      <c r="D8" s="89"/>
      <c r="E8" s="89"/>
      <c r="F8" s="89"/>
      <c r="G8" s="89"/>
      <c r="H8" s="90"/>
    </row>
    <row r="9" spans="1:8" x14ac:dyDescent="0.25">
      <c r="A9" s="91"/>
      <c r="B9" s="92"/>
      <c r="C9" s="92"/>
      <c r="D9" s="92"/>
      <c r="E9" s="93"/>
      <c r="F9" s="93"/>
      <c r="G9" s="92"/>
      <c r="H9" s="94"/>
    </row>
    <row r="10" spans="1:8" x14ac:dyDescent="0.25">
      <c r="A10" s="95" t="s">
        <v>163</v>
      </c>
      <c r="B10" s="96" t="s">
        <v>164</v>
      </c>
      <c r="C10" s="96"/>
      <c r="D10" s="96"/>
      <c r="E10" s="97"/>
      <c r="F10" s="97"/>
      <c r="G10" s="96"/>
      <c r="H10" s="98"/>
    </row>
    <row r="11" spans="1:8" x14ac:dyDescent="0.25">
      <c r="A11" s="99"/>
      <c r="B11" s="96"/>
      <c r="C11" s="96"/>
      <c r="D11" s="96"/>
      <c r="E11" s="97"/>
      <c r="F11" s="97" t="s">
        <v>162</v>
      </c>
      <c r="G11" s="96"/>
      <c r="H11" s="98"/>
    </row>
    <row r="12" spans="1:8" x14ac:dyDescent="0.25">
      <c r="A12" s="95" t="s">
        <v>165</v>
      </c>
      <c r="B12" s="100"/>
      <c r="C12" s="96"/>
      <c r="D12" s="101"/>
      <c r="E12" s="97"/>
      <c r="F12" s="97"/>
      <c r="G12" s="96"/>
      <c r="H12" s="98"/>
    </row>
    <row r="13" spans="1:8" x14ac:dyDescent="0.25">
      <c r="A13" s="95" t="s">
        <v>168</v>
      </c>
      <c r="B13" s="96">
        <f>COUNTIF('Recodage Données'!$C$5:$C$60,"&lt;25")</f>
        <v>0</v>
      </c>
      <c r="C13" s="96"/>
      <c r="D13" s="101"/>
      <c r="E13" s="102" t="s">
        <v>166</v>
      </c>
      <c r="F13" s="97" t="s">
        <v>167</v>
      </c>
      <c r="G13" s="101">
        <f>AVERAGE('Recodage Données'!$C$5:$C$60)</f>
        <v>28.636363636363637</v>
      </c>
      <c r="H13" s="98"/>
    </row>
    <row r="14" spans="1:8" x14ac:dyDescent="0.25">
      <c r="A14" s="95" t="s">
        <v>170</v>
      </c>
      <c r="B14" s="96">
        <f>COUNTIFS('Recodage Données'!$C$5:$C$60,"&gt;=25",'Recodage Données'!$C$5:$C$60,"&lt;30")</f>
        <v>7</v>
      </c>
      <c r="C14" s="96"/>
      <c r="D14" s="101"/>
      <c r="E14" s="102"/>
      <c r="F14" s="97" t="s">
        <v>169</v>
      </c>
      <c r="G14" s="101">
        <f>MEDIAN('Recodage Données'!$C$5:$C$60)</f>
        <v>29</v>
      </c>
      <c r="H14" s="98"/>
    </row>
    <row r="15" spans="1:8" x14ac:dyDescent="0.25">
      <c r="A15" s="95" t="s">
        <v>172</v>
      </c>
      <c r="B15" s="96">
        <f>COUNTIFS('Recodage Données'!$C$5:$C$60,"&gt;=30",'Recodage Données'!$C$5:$C$60,"&lt;35")</f>
        <v>4</v>
      </c>
      <c r="C15" s="96"/>
      <c r="D15" s="101"/>
      <c r="E15" s="102"/>
      <c r="F15" s="97" t="s">
        <v>171</v>
      </c>
      <c r="G15" s="101">
        <f>MODE('Recodage Données'!$C$5:$C$60)</f>
        <v>26</v>
      </c>
      <c r="H15" s="98"/>
    </row>
    <row r="16" spans="1:8" x14ac:dyDescent="0.25">
      <c r="A16" s="95" t="s">
        <v>174</v>
      </c>
      <c r="B16" s="96">
        <f>COUNTIFS('Recodage Données'!$C$5:$C$60,"&gt;=35",'Recodage Données'!$C$5:$C$60,"&lt;40")</f>
        <v>0</v>
      </c>
      <c r="C16" s="96"/>
      <c r="D16" s="101"/>
      <c r="E16" s="104"/>
      <c r="F16" s="97" t="s">
        <v>173</v>
      </c>
      <c r="G16" s="101">
        <f>MIN('Recodage Données'!$C$5:$C$60)</f>
        <v>25</v>
      </c>
      <c r="H16" s="98"/>
    </row>
    <row r="17" spans="1:11" x14ac:dyDescent="0.25">
      <c r="A17" s="95" t="s">
        <v>176</v>
      </c>
      <c r="B17" s="96">
        <f>COUNTIFS('Recodage Données'!$C$5:$C$60,"&gt;=40",'Recodage Données'!$C$5:$C$60,"&lt;45")</f>
        <v>0</v>
      </c>
      <c r="C17" s="96"/>
      <c r="D17" s="101"/>
      <c r="E17" s="104"/>
      <c r="F17" s="97" t="s">
        <v>175</v>
      </c>
      <c r="G17" s="101">
        <f>MAX('Recodage Données'!$C$5:$C$60)</f>
        <v>34</v>
      </c>
      <c r="H17" s="98"/>
    </row>
    <row r="18" spans="1:11" x14ac:dyDescent="0.25">
      <c r="A18" s="95" t="s">
        <v>217</v>
      </c>
      <c r="B18" s="96">
        <f>COUNTIFS('Recodage Données'!$C$5:$C$60,"&gt;=45",'Recodage Données'!$C$5:$C$60,"&lt;50")</f>
        <v>0</v>
      </c>
      <c r="C18" s="96"/>
      <c r="D18" s="101"/>
      <c r="E18" s="104"/>
      <c r="F18" s="97" t="s">
        <v>177</v>
      </c>
      <c r="G18" s="103">
        <f>COUNTA('Recodage Données'!$C$5:$C$60)</f>
        <v>11</v>
      </c>
      <c r="H18" s="98"/>
    </row>
    <row r="19" spans="1:11" x14ac:dyDescent="0.25">
      <c r="A19" s="95" t="s">
        <v>216</v>
      </c>
      <c r="B19" s="96">
        <f>COUNTIF([1]Données!$C$8:$C$29,"&gt;=50")</f>
        <v>0</v>
      </c>
      <c r="C19" s="96"/>
      <c r="D19" s="101"/>
      <c r="E19" s="97"/>
      <c r="F19" s="97"/>
      <c r="G19" s="96"/>
      <c r="H19" s="98"/>
    </row>
    <row r="20" spans="1:11" x14ac:dyDescent="0.25">
      <c r="A20" s="95"/>
      <c r="B20" s="96"/>
      <c r="C20" s="101"/>
      <c r="D20" s="101"/>
      <c r="E20" s="102" t="s">
        <v>178</v>
      </c>
      <c r="F20" s="97" t="s">
        <v>179</v>
      </c>
      <c r="G20" s="96">
        <f>IF(OR(ISBLANK(G16),ISBLANK(G17)),"",G17-G16)</f>
        <v>9</v>
      </c>
      <c r="H20" s="98"/>
    </row>
    <row r="21" spans="1:11" x14ac:dyDescent="0.25">
      <c r="A21" s="95" t="s">
        <v>180</v>
      </c>
      <c r="B21" s="96">
        <f>IF(ISBLANK(B13),"",SUM(B13:B19))</f>
        <v>11</v>
      </c>
      <c r="C21" s="96"/>
      <c r="D21" s="96"/>
      <c r="E21" s="102"/>
      <c r="F21" s="97" t="s">
        <v>181</v>
      </c>
      <c r="G21" s="103">
        <f>STDEV('Recodage Données'!$C$5:$C$60)</f>
        <v>2.9076701075853588</v>
      </c>
      <c r="H21" s="98"/>
    </row>
    <row r="22" spans="1:11" x14ac:dyDescent="0.25">
      <c r="A22" s="95"/>
      <c r="B22" s="96"/>
      <c r="C22" s="96"/>
      <c r="D22" s="96"/>
      <c r="E22" s="102"/>
      <c r="F22" s="97" t="s">
        <v>182</v>
      </c>
      <c r="G22" s="103">
        <f>IF(ISBLANK(G21),"",G21^2)</f>
        <v>8.4545454545454515</v>
      </c>
      <c r="H22" s="98"/>
    </row>
    <row r="23" spans="1:11" x14ac:dyDescent="0.25">
      <c r="A23" s="105" t="s">
        <v>183</v>
      </c>
      <c r="B23" s="106" t="str">
        <f>IF(ISBLANK(G18),"",IF(G18=B21,"","Check"))</f>
        <v/>
      </c>
      <c r="C23" s="96"/>
      <c r="D23" s="96"/>
      <c r="E23" s="102"/>
      <c r="F23" s="97" t="s">
        <v>184</v>
      </c>
      <c r="G23" s="101">
        <f>IF(OR(ISBLANK(G13),ISBLANK(G21)),"",G21/G13)</f>
        <v>0.10153768629663158</v>
      </c>
      <c r="H23" s="98"/>
      <c r="I23" s="107">
        <f>IF(ISBLANK(G23),"",G23*100)</f>
        <v>10.153768629663158</v>
      </c>
      <c r="J23" t="s">
        <v>185</v>
      </c>
    </row>
    <row r="24" spans="1:11" x14ac:dyDescent="0.25">
      <c r="A24" s="108" t="s">
        <v>186</v>
      </c>
      <c r="B24" s="109"/>
      <c r="C24" s="96"/>
      <c r="D24" s="96"/>
      <c r="E24" s="97"/>
      <c r="F24" s="97"/>
      <c r="G24" s="96"/>
      <c r="H24" s="98"/>
      <c r="J24" t="str">
        <f>IF(I23&gt;50,"vos données ne sont pas très homogènes car plus de la moitié de votre moyenne est expliquée par l'écart-type","")</f>
        <v/>
      </c>
    </row>
    <row r="25" spans="1:11" x14ac:dyDescent="0.25">
      <c r="A25" s="108"/>
      <c r="B25" s="109"/>
      <c r="C25" s="96"/>
      <c r="D25" s="96"/>
      <c r="E25" s="102" t="s">
        <v>187</v>
      </c>
      <c r="F25" s="97" t="s">
        <v>188</v>
      </c>
      <c r="G25" s="96">
        <f>KURT('Recodage Données'!$C$5:$C$60)</f>
        <v>-0.78802173661694885</v>
      </c>
      <c r="H25" s="98"/>
    </row>
    <row r="26" spans="1:11" x14ac:dyDescent="0.25">
      <c r="A26" s="108"/>
      <c r="B26" s="109"/>
      <c r="C26" s="96"/>
      <c r="D26" s="96"/>
      <c r="E26" s="102"/>
      <c r="F26" s="97" t="s">
        <v>189</v>
      </c>
      <c r="G26" s="96">
        <f>SKEW('Recodage Données'!$C$5:$C$60)</f>
        <v>0.50096151574168801</v>
      </c>
      <c r="H26" s="98"/>
      <c r="J26" t="s">
        <v>190</v>
      </c>
    </row>
    <row r="27" spans="1:11" x14ac:dyDescent="0.25">
      <c r="A27" s="108"/>
      <c r="B27" s="109"/>
      <c r="C27" s="96"/>
      <c r="D27" s="96"/>
      <c r="E27" s="102"/>
      <c r="F27" s="97" t="s">
        <v>191</v>
      </c>
      <c r="G27" s="96">
        <f>IF(OR(ISBLANK(G18),ISBLANK(G21)),"",(G22/G18)^0.5)</f>
        <v>0.87669552372663218</v>
      </c>
      <c r="H27" s="98"/>
      <c r="J27" t="s">
        <v>192</v>
      </c>
    </row>
    <row r="28" spans="1:11" x14ac:dyDescent="0.25">
      <c r="A28" s="108"/>
      <c r="B28" s="109"/>
      <c r="C28" s="96"/>
      <c r="D28" s="96"/>
      <c r="E28" s="102"/>
      <c r="F28" s="97"/>
      <c r="G28" s="96"/>
      <c r="H28" s="98"/>
    </row>
    <row r="29" spans="1:11" x14ac:dyDescent="0.25">
      <c r="A29" s="110"/>
      <c r="B29" s="111"/>
      <c r="C29" s="96"/>
      <c r="D29" s="96"/>
      <c r="E29" s="102" t="s">
        <v>193</v>
      </c>
      <c r="F29" s="97" t="s">
        <v>194</v>
      </c>
      <c r="G29" s="96">
        <f>QUARTILE('Recodage Données'!$C$5:$C$60,1)</f>
        <v>26</v>
      </c>
      <c r="H29" s="98"/>
    </row>
    <row r="30" spans="1:11" x14ac:dyDescent="0.25">
      <c r="A30" s="110"/>
      <c r="B30" s="111"/>
      <c r="C30" s="96"/>
      <c r="D30" s="96"/>
      <c r="E30" s="102"/>
      <c r="F30" s="97" t="s">
        <v>195</v>
      </c>
      <c r="G30" s="96">
        <f>QUARTILE('Recodage Données'!$C$5:$C$60,2)</f>
        <v>29</v>
      </c>
      <c r="H30" s="98"/>
      <c r="J30">
        <f>G13-1.96*G21</f>
        <v>22.937330225496332</v>
      </c>
      <c r="K30">
        <f>G13+1.96*G21</f>
        <v>34.335397047230941</v>
      </c>
    </row>
    <row r="31" spans="1:11" x14ac:dyDescent="0.25">
      <c r="A31" s="99"/>
      <c r="B31" s="96"/>
      <c r="C31" s="96"/>
      <c r="D31" s="96"/>
      <c r="E31" s="102"/>
      <c r="F31" s="97" t="s">
        <v>196</v>
      </c>
      <c r="G31" s="96">
        <f>QUARTILE('Recodage Données'!$C$5:$C$60,3)</f>
        <v>30.5</v>
      </c>
      <c r="H31" s="98"/>
    </row>
    <row r="32" spans="1:11" x14ac:dyDescent="0.25">
      <c r="A32" s="99"/>
      <c r="B32" s="96"/>
      <c r="C32" s="96"/>
      <c r="D32" s="96"/>
      <c r="E32" s="102"/>
      <c r="F32" s="97" t="s">
        <v>197</v>
      </c>
      <c r="G32" s="96">
        <f>QUARTILE('Recodage Données'!$C$5:$C$60,4)</f>
        <v>34</v>
      </c>
      <c r="H32" s="98"/>
    </row>
    <row r="33" spans="1:12" x14ac:dyDescent="0.25">
      <c r="A33" s="99"/>
      <c r="B33" s="96"/>
      <c r="C33" s="96"/>
      <c r="D33" s="96"/>
      <c r="E33" s="97"/>
      <c r="F33" s="97"/>
      <c r="G33" s="96"/>
      <c r="H33" s="98"/>
    </row>
    <row r="34" spans="1:12" x14ac:dyDescent="0.25">
      <c r="A34" s="99"/>
      <c r="B34" s="96"/>
      <c r="C34" s="96"/>
      <c r="D34" s="96"/>
      <c r="E34" s="102" t="s">
        <v>198</v>
      </c>
      <c r="F34" s="97" t="s">
        <v>199</v>
      </c>
      <c r="G34" s="101">
        <f>G13-1.96*G21</f>
        <v>22.937330225496332</v>
      </c>
      <c r="H34" s="98"/>
    </row>
    <row r="35" spans="1:12" x14ac:dyDescent="0.25">
      <c r="A35" s="99"/>
      <c r="B35" s="96"/>
      <c r="C35" s="96"/>
      <c r="D35" s="96"/>
      <c r="E35" s="102"/>
      <c r="F35" s="97" t="s">
        <v>200</v>
      </c>
      <c r="G35" s="96">
        <f>COUNTIF('Recodage Données'!$C$5:$C$60,"&lt;"&amp;G34)</f>
        <v>0</v>
      </c>
      <c r="H35" s="98"/>
      <c r="J35" t="str">
        <f>IF(G35=0,"","Au niveau de la distribution, il existe" )</f>
        <v/>
      </c>
      <c r="K35" t="str">
        <f>IF(G35=0,"",G35)</f>
        <v/>
      </c>
      <c r="L35" t="str">
        <f>IF(G35=0,"","valeurs extrêmes à gauche. Vous devez considérer ce fait lors de vos analyses statistiques car cela peut introduire des biais ou diminuer la significativité de certains tests" )</f>
        <v/>
      </c>
    </row>
    <row r="36" spans="1:12" x14ac:dyDescent="0.25">
      <c r="A36" s="99"/>
      <c r="B36" s="96"/>
      <c r="C36" s="96"/>
      <c r="D36" s="96"/>
      <c r="E36" s="102"/>
      <c r="F36" s="97" t="s">
        <v>201</v>
      </c>
      <c r="G36" s="101">
        <f>G13+1.96*G21</f>
        <v>34.335397047230941</v>
      </c>
      <c r="H36" s="98"/>
    </row>
    <row r="37" spans="1:12" x14ac:dyDescent="0.25">
      <c r="A37" s="99"/>
      <c r="B37" s="96"/>
      <c r="C37" s="96"/>
      <c r="D37" s="96"/>
      <c r="E37" s="102"/>
      <c r="F37" s="97" t="s">
        <v>202</v>
      </c>
      <c r="G37" s="96">
        <f>COUNTIF('Recodage Données'!$C$5:$C$60,"&gt;"&amp;G36)</f>
        <v>0</v>
      </c>
      <c r="H37" s="98"/>
      <c r="J37" t="str">
        <f>IF(G37=0,"","Au niveau de la distribution, il existe" )</f>
        <v/>
      </c>
      <c r="K37" t="str">
        <f>IF(G37=0,"",G37)</f>
        <v/>
      </c>
      <c r="L37" t="str">
        <f>IF(G37=0,"","valeurs extrêmes à droite. Vous devez considérer ce fait lors de vos analyses statistiques car cela peut introduire des biais ou diminuer la significativité de certains tests" )</f>
        <v/>
      </c>
    </row>
    <row r="38" spans="1:12" ht="16.5" thickBot="1" x14ac:dyDescent="0.3">
      <c r="A38" s="112"/>
      <c r="B38" s="113"/>
      <c r="C38" s="113"/>
      <c r="D38" s="113"/>
      <c r="E38" s="114"/>
      <c r="F38" s="114"/>
      <c r="G38" s="113"/>
      <c r="H38" s="115"/>
    </row>
    <row r="40" spans="1:12" ht="16.5" thickBot="1" x14ac:dyDescent="0.3"/>
    <row r="41" spans="1:12" ht="16.5" thickBot="1" x14ac:dyDescent="0.3">
      <c r="A41" s="116" t="s">
        <v>220</v>
      </c>
      <c r="B41" s="117"/>
      <c r="C41" s="117"/>
      <c r="D41" s="117"/>
      <c r="E41" s="117"/>
      <c r="F41" s="117"/>
      <c r="G41" s="117"/>
      <c r="H41" s="118"/>
    </row>
    <row r="42" spans="1:12" x14ac:dyDescent="0.25">
      <c r="A42" s="119"/>
      <c r="B42" s="120"/>
      <c r="C42" s="120"/>
      <c r="D42" s="120"/>
      <c r="E42" s="121"/>
      <c r="F42" s="121"/>
      <c r="G42" s="120"/>
      <c r="H42" s="122"/>
    </row>
    <row r="43" spans="1:12" x14ac:dyDescent="0.25">
      <c r="A43" s="123" t="s">
        <v>163</v>
      </c>
      <c r="B43" s="124" t="s">
        <v>203</v>
      </c>
      <c r="C43" s="124"/>
      <c r="D43" s="124"/>
      <c r="E43" s="125"/>
      <c r="F43" s="125"/>
      <c r="G43" s="124"/>
      <c r="H43" s="126"/>
    </row>
    <row r="44" spans="1:12" x14ac:dyDescent="0.25">
      <c r="A44" s="127"/>
      <c r="B44" s="124"/>
      <c r="C44" s="124"/>
      <c r="D44" s="124"/>
      <c r="E44" s="125"/>
      <c r="F44" s="125" t="s">
        <v>162</v>
      </c>
      <c r="G44" s="124"/>
      <c r="H44" s="126"/>
    </row>
    <row r="45" spans="1:12" x14ac:dyDescent="0.25">
      <c r="A45" s="123" t="s">
        <v>222</v>
      </c>
      <c r="B45" s="128"/>
      <c r="C45" s="124"/>
      <c r="D45" s="129"/>
      <c r="E45" s="125"/>
      <c r="F45" s="125"/>
      <c r="G45" s="124"/>
      <c r="H45" s="126"/>
    </row>
    <row r="46" spans="1:12" x14ac:dyDescent="0.25">
      <c r="A46" s="123" t="s">
        <v>204</v>
      </c>
      <c r="B46" s="124">
        <f>COUNTIF('Recodage Données'!$D$5:$D$60,"M")</f>
        <v>0</v>
      </c>
      <c r="C46" s="124"/>
      <c r="D46" s="129"/>
      <c r="E46" s="130" t="s">
        <v>166</v>
      </c>
      <c r="F46" s="125" t="s">
        <v>171</v>
      </c>
      <c r="G46" s="131" t="str">
        <f>IF(B46=MAX(B46:B47),A46,A47)</f>
        <v>F</v>
      </c>
      <c r="H46" s="126"/>
    </row>
    <row r="47" spans="1:12" x14ac:dyDescent="0.25">
      <c r="A47" s="123" t="s">
        <v>89</v>
      </c>
      <c r="B47" s="124">
        <f>COUNTIF('Recodage Données'!$D$5:$D$60,"F")</f>
        <v>11</v>
      </c>
      <c r="C47" s="124"/>
      <c r="D47" s="129"/>
      <c r="E47" s="130"/>
      <c r="F47" s="125" t="s">
        <v>177</v>
      </c>
      <c r="G47" s="124">
        <f>COUNTA('Recodage Données'!$D$5:$D$60)</f>
        <v>11</v>
      </c>
      <c r="H47" s="126"/>
    </row>
    <row r="48" spans="1:12" x14ac:dyDescent="0.25">
      <c r="A48" s="123" t="s">
        <v>214</v>
      </c>
      <c r="B48" s="124">
        <f>COUNTIF('Recodage Données'!$D$5:$D$60,"Autre")</f>
        <v>0</v>
      </c>
      <c r="C48" s="124"/>
      <c r="D48" s="129"/>
      <c r="E48" s="130"/>
      <c r="F48" s="125"/>
      <c r="G48" s="124"/>
      <c r="H48" s="126"/>
    </row>
    <row r="49" spans="1:8" x14ac:dyDescent="0.25">
      <c r="A49" s="123" t="s">
        <v>180</v>
      </c>
      <c r="B49" s="124">
        <f>IF(ISBLANK(B46),"",SUM(B46:B48))</f>
        <v>11</v>
      </c>
      <c r="C49" s="124"/>
      <c r="D49" s="129"/>
      <c r="E49" s="132"/>
      <c r="F49" s="125"/>
      <c r="G49" s="124"/>
      <c r="H49" s="126"/>
    </row>
    <row r="50" spans="1:8" x14ac:dyDescent="0.25">
      <c r="A50" s="123"/>
      <c r="B50" s="124"/>
      <c r="C50" s="124"/>
      <c r="D50" s="129"/>
      <c r="E50" s="132"/>
      <c r="F50" s="125"/>
      <c r="G50" s="124"/>
      <c r="H50" s="126"/>
    </row>
    <row r="51" spans="1:8" x14ac:dyDescent="0.25">
      <c r="A51" s="105" t="s">
        <v>183</v>
      </c>
      <c r="B51" s="106" t="str">
        <f>IF(ISBLANK(G47),"",IF(G47=B49,"","Check"))</f>
        <v/>
      </c>
      <c r="C51" s="124"/>
      <c r="D51" s="129"/>
      <c r="E51" s="132"/>
      <c r="F51" s="125"/>
      <c r="G51" s="124"/>
      <c r="H51" s="126"/>
    </row>
    <row r="52" spans="1:8" x14ac:dyDescent="0.25">
      <c r="A52" s="108" t="s">
        <v>205</v>
      </c>
      <c r="B52" s="109"/>
      <c r="C52" s="124"/>
      <c r="D52" s="129"/>
      <c r="E52" s="125"/>
      <c r="F52" s="125"/>
      <c r="G52" s="124"/>
      <c r="H52" s="126"/>
    </row>
    <row r="53" spans="1:8" x14ac:dyDescent="0.25">
      <c r="A53" s="108"/>
      <c r="B53" s="109"/>
      <c r="C53" s="129"/>
      <c r="D53" s="129"/>
      <c r="E53" s="130"/>
      <c r="F53" s="125"/>
      <c r="G53" s="124"/>
      <c r="H53" s="126"/>
    </row>
    <row r="54" spans="1:8" x14ac:dyDescent="0.25">
      <c r="A54" s="108"/>
      <c r="B54" s="109"/>
      <c r="C54" s="124"/>
      <c r="D54" s="124"/>
      <c r="E54" s="130"/>
      <c r="F54" s="125"/>
      <c r="G54" s="124"/>
      <c r="H54" s="126"/>
    </row>
    <row r="55" spans="1:8" x14ac:dyDescent="0.25">
      <c r="A55" s="108"/>
      <c r="B55" s="109"/>
      <c r="C55" s="124"/>
      <c r="D55" s="124"/>
      <c r="E55" s="130"/>
      <c r="F55" s="125"/>
      <c r="G55" s="124"/>
      <c r="H55" s="126"/>
    </row>
    <row r="56" spans="1:8" x14ac:dyDescent="0.25">
      <c r="A56" s="108"/>
      <c r="B56" s="109"/>
      <c r="C56" s="124"/>
      <c r="D56" s="124"/>
      <c r="E56" s="130"/>
      <c r="F56" s="125"/>
      <c r="G56" s="124"/>
      <c r="H56" s="126"/>
    </row>
    <row r="57" spans="1:8" ht="16.5" thickBot="1" x14ac:dyDescent="0.3">
      <c r="A57" s="133"/>
      <c r="B57" s="134"/>
      <c r="C57" s="134"/>
      <c r="D57" s="134"/>
      <c r="E57" s="135"/>
      <c r="F57" s="135"/>
      <c r="G57" s="134"/>
      <c r="H57" s="136"/>
    </row>
    <row r="59" spans="1:8" ht="16.5" thickBot="1" x14ac:dyDescent="0.3"/>
    <row r="60" spans="1:8" ht="16.5" thickBot="1" x14ac:dyDescent="0.3">
      <c r="A60" s="155" t="s">
        <v>221</v>
      </c>
      <c r="B60" s="156"/>
      <c r="C60" s="156"/>
      <c r="D60" s="156"/>
      <c r="E60" s="156"/>
      <c r="F60" s="156"/>
      <c r="G60" s="156"/>
      <c r="H60" s="157"/>
    </row>
    <row r="61" spans="1:8" x14ac:dyDescent="0.25">
      <c r="A61" s="158"/>
      <c r="B61" s="159"/>
      <c r="C61" s="159"/>
      <c r="D61" s="159"/>
      <c r="E61" s="160"/>
      <c r="F61" s="160"/>
      <c r="G61" s="159"/>
      <c r="H61" s="161"/>
    </row>
    <row r="62" spans="1:8" x14ac:dyDescent="0.25">
      <c r="A62" s="162" t="s">
        <v>163</v>
      </c>
      <c r="B62" s="163" t="s">
        <v>203</v>
      </c>
      <c r="C62" s="163"/>
      <c r="D62" s="163"/>
      <c r="E62" s="164"/>
      <c r="F62" s="164"/>
      <c r="G62" s="163"/>
      <c r="H62" s="165"/>
    </row>
    <row r="63" spans="1:8" x14ac:dyDescent="0.25">
      <c r="A63" s="166"/>
      <c r="B63" s="163"/>
      <c r="C63" s="163"/>
      <c r="D63" s="163"/>
      <c r="E63" s="164"/>
      <c r="F63" s="164" t="s">
        <v>162</v>
      </c>
      <c r="G63" s="163"/>
      <c r="H63" s="165"/>
    </row>
    <row r="64" spans="1:8" x14ac:dyDescent="0.25">
      <c r="A64" s="162" t="s">
        <v>222</v>
      </c>
      <c r="B64" s="167"/>
      <c r="C64" s="163"/>
      <c r="D64" s="168"/>
      <c r="E64" s="164"/>
      <c r="F64" s="164"/>
      <c r="G64" s="163"/>
      <c r="H64" s="165"/>
    </row>
    <row r="65" spans="1:8" x14ac:dyDescent="0.25">
      <c r="A65" s="162" t="s">
        <v>135</v>
      </c>
      <c r="B65" s="163">
        <f>COUNTIF('Recodage Données'!$E$5:$E$60,"PM19")</f>
        <v>2</v>
      </c>
      <c r="C65" s="163"/>
      <c r="D65" s="168"/>
      <c r="E65" s="169" t="s">
        <v>166</v>
      </c>
      <c r="F65" s="164" t="s">
        <v>171</v>
      </c>
      <c r="G65" s="170" t="str">
        <f>IF(B65=MAX(B65:B67),A65,IF(B66=MAX(B65:B67),A66,A67))</f>
        <v>PM20</v>
      </c>
      <c r="H65" s="165"/>
    </row>
    <row r="66" spans="1:8" x14ac:dyDescent="0.25">
      <c r="A66" s="162" t="s">
        <v>90</v>
      </c>
      <c r="B66" s="163">
        <f>COUNTIF('Recodage Données'!$E$5:$E$60,"PM20")</f>
        <v>9</v>
      </c>
      <c r="C66" s="163"/>
      <c r="D66" s="168"/>
      <c r="E66" s="169"/>
      <c r="F66" s="164" t="s">
        <v>177</v>
      </c>
      <c r="G66" s="163">
        <f>COUNTA('Recodage Données'!$E$5:$E$60)</f>
        <v>11</v>
      </c>
      <c r="H66" s="165"/>
    </row>
    <row r="67" spans="1:8" x14ac:dyDescent="0.25">
      <c r="A67" s="162" t="s">
        <v>223</v>
      </c>
      <c r="B67" s="163">
        <f>COUNTIF('Recodage Données'!$E$5:$E$60,"PM21")</f>
        <v>0</v>
      </c>
      <c r="C67" s="163"/>
      <c r="D67" s="168"/>
      <c r="E67" s="169"/>
      <c r="F67" s="164"/>
      <c r="G67" s="163"/>
      <c r="H67" s="165"/>
    </row>
    <row r="68" spans="1:8" x14ac:dyDescent="0.25">
      <c r="A68" s="162" t="s">
        <v>180</v>
      </c>
      <c r="B68" s="163">
        <f>IF(ISBLANK(B65),"",SUM(B65:B67))</f>
        <v>11</v>
      </c>
      <c r="C68" s="163"/>
      <c r="D68" s="168"/>
      <c r="E68" s="171"/>
      <c r="F68" s="164"/>
      <c r="G68" s="163"/>
      <c r="H68" s="165"/>
    </row>
    <row r="69" spans="1:8" x14ac:dyDescent="0.25">
      <c r="A69" s="162"/>
      <c r="B69" s="163"/>
      <c r="C69" s="163"/>
      <c r="D69" s="168"/>
      <c r="E69" s="171"/>
      <c r="F69" s="164"/>
      <c r="G69" s="163"/>
      <c r="H69" s="165"/>
    </row>
    <row r="70" spans="1:8" x14ac:dyDescent="0.25">
      <c r="A70" s="166" t="s">
        <v>183</v>
      </c>
      <c r="B70" s="163" t="str">
        <f>IF(ISBLANK(G66),"",IF(G66=B68,"","Check"))</f>
        <v/>
      </c>
      <c r="C70" s="163"/>
      <c r="D70" s="168"/>
      <c r="E70" s="171"/>
      <c r="F70" s="164"/>
      <c r="G70" s="163"/>
      <c r="H70" s="165"/>
    </row>
    <row r="71" spans="1:8" x14ac:dyDescent="0.25">
      <c r="A71" s="172" t="s">
        <v>205</v>
      </c>
      <c r="B71" s="173"/>
      <c r="C71" s="163"/>
      <c r="D71" s="168"/>
      <c r="E71" s="164"/>
      <c r="F71" s="164"/>
      <c r="G71" s="163"/>
      <c r="H71" s="165"/>
    </row>
    <row r="72" spans="1:8" x14ac:dyDescent="0.25">
      <c r="A72" s="172"/>
      <c r="B72" s="173"/>
      <c r="C72" s="168"/>
      <c r="D72" s="168"/>
      <c r="E72" s="169"/>
      <c r="F72" s="164"/>
      <c r="G72" s="163"/>
      <c r="H72" s="165"/>
    </row>
    <row r="73" spans="1:8" x14ac:dyDescent="0.25">
      <c r="A73" s="172"/>
      <c r="B73" s="173"/>
      <c r="C73" s="163"/>
      <c r="D73" s="163"/>
      <c r="E73" s="169"/>
      <c r="F73" s="164"/>
      <c r="G73" s="163"/>
      <c r="H73" s="165"/>
    </row>
    <row r="74" spans="1:8" x14ac:dyDescent="0.25">
      <c r="A74" s="172"/>
      <c r="B74" s="173"/>
      <c r="C74" s="163"/>
      <c r="D74" s="163"/>
      <c r="E74" s="169"/>
      <c r="F74" s="164"/>
      <c r="G74" s="163"/>
      <c r="H74" s="165"/>
    </row>
    <row r="75" spans="1:8" x14ac:dyDescent="0.25">
      <c r="A75" s="172"/>
      <c r="B75" s="173"/>
      <c r="C75" s="163"/>
      <c r="D75" s="163"/>
      <c r="E75" s="169"/>
      <c r="F75" s="164"/>
      <c r="G75" s="163"/>
      <c r="H75" s="165"/>
    </row>
    <row r="76" spans="1:8" ht="16.5" thickBot="1" x14ac:dyDescent="0.3">
      <c r="A76" s="174"/>
      <c r="B76" s="175"/>
      <c r="C76" s="175"/>
      <c r="D76" s="175"/>
      <c r="E76" s="176"/>
      <c r="F76" s="176"/>
      <c r="G76" s="175"/>
      <c r="H76" s="177"/>
    </row>
    <row r="78" spans="1:8" ht="16.5" thickBot="1" x14ac:dyDescent="0.3"/>
    <row r="79" spans="1:8" ht="16.5" thickBot="1" x14ac:dyDescent="0.3">
      <c r="A79" s="137" t="s">
        <v>219</v>
      </c>
      <c r="B79" s="138"/>
      <c r="C79" s="138"/>
      <c r="D79" s="138"/>
      <c r="E79" s="138"/>
      <c r="F79" s="138"/>
      <c r="G79" s="138"/>
      <c r="H79" s="139"/>
    </row>
    <row r="80" spans="1:8" x14ac:dyDescent="0.25">
      <c r="A80" s="140"/>
      <c r="B80" s="140"/>
      <c r="C80" s="140"/>
      <c r="D80" s="140"/>
      <c r="E80" s="141"/>
      <c r="F80" s="141"/>
      <c r="G80" s="140"/>
      <c r="H80" s="142"/>
    </row>
    <row r="81" spans="1:8" x14ac:dyDescent="0.25">
      <c r="A81" s="143" t="s">
        <v>163</v>
      </c>
      <c r="B81" s="140" t="s">
        <v>203</v>
      </c>
      <c r="C81" s="140"/>
      <c r="D81" s="140"/>
      <c r="E81" s="141"/>
      <c r="F81" s="141"/>
      <c r="G81" s="140"/>
      <c r="H81" s="142"/>
    </row>
    <row r="82" spans="1:8" x14ac:dyDescent="0.25">
      <c r="A82" s="144"/>
      <c r="B82" s="140"/>
      <c r="C82" s="140"/>
      <c r="D82" s="140"/>
      <c r="E82" s="141"/>
      <c r="F82" s="141" t="s">
        <v>162</v>
      </c>
      <c r="G82" s="140"/>
      <c r="H82" s="142"/>
    </row>
    <row r="83" spans="1:8" x14ac:dyDescent="0.25">
      <c r="A83" s="143" t="s">
        <v>206</v>
      </c>
      <c r="B83" s="145"/>
      <c r="C83" s="140"/>
      <c r="D83" s="146"/>
      <c r="E83" s="141"/>
      <c r="F83" s="141"/>
      <c r="G83" s="140"/>
      <c r="H83" s="142"/>
    </row>
    <row r="84" spans="1:8" x14ac:dyDescent="0.25">
      <c r="A84" s="143" t="s">
        <v>207</v>
      </c>
      <c r="B84" s="140">
        <f>COUNTIF('Recodage Données'!$G$5:$G$60,"En santé")</f>
        <v>0</v>
      </c>
      <c r="C84" s="140"/>
      <c r="D84" s="146"/>
      <c r="E84" s="147" t="s">
        <v>166</v>
      </c>
      <c r="F84" s="141" t="s">
        <v>171</v>
      </c>
      <c r="G84" s="148" t="str">
        <f>IF(B84=MAX(B84:B91),A84,IF(B85=MAX(B84:B91),A85,IF(B86=MAX(B84:B91),A86,IF(B87=MAX(B84:B91),A87,IF(B88=MAX(B84:B91),A88,IF(B89=MAX(B84:B91),A89,IF(B90=MAX(B84:B91),A90,A91)))))))</f>
        <v>En psychologie</v>
      </c>
      <c r="H84" s="142"/>
    </row>
    <row r="85" spans="1:8" x14ac:dyDescent="0.25">
      <c r="A85" s="143" t="s">
        <v>208</v>
      </c>
      <c r="B85" s="140">
        <f>COUNTIF('Recodage Données'!$G$5:$G$60,"En psychologie")</f>
        <v>6</v>
      </c>
      <c r="C85" s="140"/>
      <c r="D85" s="146"/>
      <c r="E85" s="147"/>
      <c r="F85" s="141" t="s">
        <v>177</v>
      </c>
      <c r="G85" s="140">
        <f>COUNTA('Recodage Données'!$G$5:$G$60)</f>
        <v>11</v>
      </c>
      <c r="H85" s="142"/>
    </row>
    <row r="86" spans="1:8" x14ac:dyDescent="0.25">
      <c r="A86" s="143" t="s">
        <v>209</v>
      </c>
      <c r="B86" s="140">
        <f>COUNTIF('Recodage Données'!$G$5:$G$60,"En éducation")</f>
        <v>0</v>
      </c>
      <c r="C86" s="140"/>
      <c r="D86" s="146"/>
      <c r="E86" s="147"/>
      <c r="F86" s="141"/>
      <c r="G86" s="146"/>
      <c r="H86" s="142"/>
    </row>
    <row r="87" spans="1:8" x14ac:dyDescent="0.25">
      <c r="A87" s="143" t="s">
        <v>210</v>
      </c>
      <c r="B87" s="140">
        <f>COUNTIF('Recodage Données'!$G$5:$G$60,"En éducation spécialisée")</f>
        <v>1</v>
      </c>
      <c r="C87" s="140"/>
      <c r="D87" s="146"/>
      <c r="E87" s="147"/>
      <c r="F87" s="141"/>
      <c r="G87" s="146"/>
      <c r="H87" s="142"/>
    </row>
    <row r="88" spans="1:8" x14ac:dyDescent="0.25">
      <c r="A88" s="143" t="s">
        <v>211</v>
      </c>
      <c r="B88" s="140">
        <f>COUNTIF('Recodage Données'!$G$5:$G$60,"En social")</f>
        <v>1</v>
      </c>
      <c r="C88" s="140"/>
      <c r="D88" s="146"/>
      <c r="E88" s="149"/>
      <c r="F88" s="141"/>
      <c r="G88" s="146"/>
      <c r="H88" s="142"/>
    </row>
    <row r="89" spans="1:8" x14ac:dyDescent="0.25">
      <c r="A89" s="143" t="s">
        <v>212</v>
      </c>
      <c r="B89" s="140">
        <f>COUNTIF('Recodage Données'!$G$5:$G$60,"En médecine")</f>
        <v>0</v>
      </c>
      <c r="C89" s="140"/>
      <c r="D89" s="146"/>
      <c r="E89" s="149"/>
      <c r="F89" s="141"/>
      <c r="G89" s="146"/>
      <c r="H89" s="142"/>
    </row>
    <row r="90" spans="1:8" x14ac:dyDescent="0.25">
      <c r="A90" s="143" t="s">
        <v>213</v>
      </c>
      <c r="B90" s="140">
        <f>COUNTIF('Recodage Données'!$G$5:$G$60,"En sport")</f>
        <v>1</v>
      </c>
      <c r="C90" s="140"/>
      <c r="D90" s="146"/>
      <c r="E90" s="149"/>
      <c r="F90" s="141"/>
      <c r="G90" s="146"/>
      <c r="H90" s="142"/>
    </row>
    <row r="91" spans="1:8" x14ac:dyDescent="0.25">
      <c r="A91" s="143" t="s">
        <v>214</v>
      </c>
      <c r="B91" s="140">
        <f>COUNTIF('Recodage Données'!$G$5:$G$60,"Autre")</f>
        <v>0</v>
      </c>
      <c r="C91" s="140"/>
      <c r="D91" s="146"/>
      <c r="E91" s="149"/>
      <c r="F91" s="141"/>
      <c r="G91" s="146"/>
      <c r="H91" s="142"/>
    </row>
    <row r="92" spans="1:8" x14ac:dyDescent="0.25">
      <c r="A92" s="143"/>
      <c r="B92" s="140"/>
      <c r="C92" s="140"/>
      <c r="D92" s="146"/>
      <c r="E92" s="149"/>
      <c r="F92" s="141"/>
      <c r="G92" s="146"/>
      <c r="H92" s="142"/>
    </row>
    <row r="93" spans="1:8" x14ac:dyDescent="0.25">
      <c r="A93" s="143"/>
      <c r="B93" s="140"/>
      <c r="C93" s="140"/>
      <c r="D93" s="146"/>
      <c r="E93" s="149"/>
      <c r="F93" s="141"/>
      <c r="G93" s="140"/>
      <c r="H93" s="142"/>
    </row>
    <row r="94" spans="1:8" x14ac:dyDescent="0.25">
      <c r="A94" s="143" t="s">
        <v>180</v>
      </c>
      <c r="B94" s="140">
        <f>IF(ISBLANK(B84),"",SUM(B84:B93))</f>
        <v>9</v>
      </c>
      <c r="C94" s="140"/>
      <c r="D94" s="146"/>
      <c r="E94" s="150"/>
      <c r="F94" s="141"/>
      <c r="G94" s="140"/>
      <c r="H94" s="142"/>
    </row>
    <row r="95" spans="1:8" x14ac:dyDescent="0.25">
      <c r="A95" s="143"/>
      <c r="B95" s="140"/>
      <c r="C95" s="140"/>
      <c r="D95" s="146"/>
      <c r="E95" s="150"/>
      <c r="F95" s="141"/>
      <c r="G95" s="140"/>
      <c r="H95" s="142"/>
    </row>
    <row r="96" spans="1:8" x14ac:dyDescent="0.25">
      <c r="A96" s="105" t="s">
        <v>183</v>
      </c>
      <c r="B96" s="106" t="str">
        <f>IF(ISBLANK(G85),"",IF(G85=B94,"","Check"))</f>
        <v>Check</v>
      </c>
      <c r="C96" s="140"/>
      <c r="D96" s="146"/>
      <c r="E96" s="150"/>
      <c r="F96" s="141"/>
      <c r="G96" s="140"/>
      <c r="H96" s="142"/>
    </row>
    <row r="97" spans="1:8" x14ac:dyDescent="0.25">
      <c r="A97" s="108" t="s">
        <v>215</v>
      </c>
      <c r="B97" s="109"/>
      <c r="C97" s="140"/>
      <c r="D97" s="146"/>
      <c r="E97" s="141"/>
      <c r="F97" s="141"/>
      <c r="G97" s="140"/>
      <c r="H97" s="142"/>
    </row>
    <row r="98" spans="1:8" x14ac:dyDescent="0.25">
      <c r="A98" s="108"/>
      <c r="B98" s="109"/>
      <c r="C98" s="146"/>
      <c r="D98" s="146"/>
      <c r="E98" s="147"/>
      <c r="F98" s="141"/>
      <c r="G98" s="140"/>
      <c r="H98" s="142"/>
    </row>
    <row r="99" spans="1:8" x14ac:dyDescent="0.25">
      <c r="A99" s="108"/>
      <c r="B99" s="109"/>
      <c r="C99" s="140"/>
      <c r="D99" s="140"/>
      <c r="E99" s="147"/>
      <c r="F99" s="141"/>
      <c r="G99" s="140"/>
      <c r="H99" s="142"/>
    </row>
    <row r="100" spans="1:8" x14ac:dyDescent="0.25">
      <c r="A100" s="108"/>
      <c r="B100" s="109"/>
      <c r="C100" s="140"/>
      <c r="D100" s="140"/>
      <c r="E100" s="147"/>
      <c r="F100" s="141"/>
      <c r="G100" s="140"/>
      <c r="H100" s="142"/>
    </row>
    <row r="101" spans="1:8" x14ac:dyDescent="0.25">
      <c r="A101" s="108"/>
      <c r="B101" s="109"/>
      <c r="C101" s="140"/>
      <c r="D101" s="140"/>
      <c r="E101" s="147"/>
      <c r="F101" s="141"/>
      <c r="G101" s="140"/>
      <c r="H101" s="142"/>
    </row>
    <row r="102" spans="1:8" ht="16.5" thickBot="1" x14ac:dyDescent="0.3">
      <c r="A102" s="151"/>
      <c r="B102" s="152"/>
      <c r="C102" s="152"/>
      <c r="D102" s="152"/>
      <c r="E102" s="153"/>
      <c r="F102" s="153"/>
      <c r="G102" s="152"/>
      <c r="H102" s="154"/>
    </row>
  </sheetData>
  <mergeCells count="16">
    <mergeCell ref="E84:E87"/>
    <mergeCell ref="A97:B101"/>
    <mergeCell ref="E98:E101"/>
    <mergeCell ref="E65:E67"/>
    <mergeCell ref="A71:B75"/>
    <mergeCell ref="E72:E75"/>
    <mergeCell ref="E34:E37"/>
    <mergeCell ref="E46:E48"/>
    <mergeCell ref="A52:B56"/>
    <mergeCell ref="E53:E56"/>
    <mergeCell ref="A5:F5"/>
    <mergeCell ref="E13:E15"/>
    <mergeCell ref="E20:E23"/>
    <mergeCell ref="A24:B28"/>
    <mergeCell ref="E25:E28"/>
    <mergeCell ref="E29:E32"/>
  </mergeCells>
  <dataValidations count="1">
    <dataValidation type="list" allowBlank="1" showInputMessage="1" showErrorMessage="1" sqref="B10 B43 B81 B62" xr:uid="{0EC5ECDE-1FF5-425C-BB70-B1AB215B5BE9}">
      <formula1>$J$2:$J$5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A0F6C-AF90-4D22-8DE7-63EFAC0D9D8E}">
  <dimension ref="A1:P110"/>
  <sheetViews>
    <sheetView zoomScale="111" workbookViewId="0">
      <selection activeCell="C5" sqref="C5"/>
    </sheetView>
  </sheetViews>
  <sheetFormatPr baseColWidth="10" defaultRowHeight="15.75" x14ac:dyDescent="0.25"/>
  <cols>
    <col min="1" max="1" width="26.75" customWidth="1"/>
    <col min="2" max="2" width="16.75" style="282" customWidth="1"/>
    <col min="3" max="3" width="18.875" style="11" customWidth="1"/>
    <col min="4" max="4" width="22.5" customWidth="1"/>
  </cols>
  <sheetData>
    <row r="1" spans="1:16" ht="26.25" x14ac:dyDescent="0.4">
      <c r="A1" s="84" t="s">
        <v>162</v>
      </c>
      <c r="E1" s="84" t="s">
        <v>225</v>
      </c>
      <c r="P1" s="254" t="s">
        <v>319</v>
      </c>
    </row>
    <row r="2" spans="1:16" x14ac:dyDescent="0.25">
      <c r="P2" s="178" t="s">
        <v>315</v>
      </c>
    </row>
    <row r="3" spans="1:16" ht="16.5" thickBot="1" x14ac:dyDescent="0.3">
      <c r="P3" s="178" t="s">
        <v>316</v>
      </c>
    </row>
    <row r="4" spans="1:16" ht="16.5" thickBot="1" x14ac:dyDescent="0.3">
      <c r="A4" s="45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6"/>
      <c r="P4" s="178" t="s">
        <v>317</v>
      </c>
    </row>
    <row r="5" spans="1:16" x14ac:dyDescent="0.25">
      <c r="P5" s="178" t="s">
        <v>318</v>
      </c>
    </row>
    <row r="7" spans="1:16" x14ac:dyDescent="0.25">
      <c r="B7" s="283"/>
    </row>
    <row r="8" spans="1:16" x14ac:dyDescent="0.25">
      <c r="A8" s="280" t="s">
        <v>24</v>
      </c>
      <c r="B8" s="284" t="s">
        <v>171</v>
      </c>
      <c r="C8" s="11" t="str">
        <f>IF(MODE('Recodage Données'!S$5:S$60)=0,"Jamais",IF(MODE('Recodage Données'!S$5:S$60)=1,"Rarement",IF(MODE('Recodage Données'!S$5:S$60)=2,"Parfois",IF(MODE('Recodage Données'!S$5:S$60)=3,"Souvent",IF(MODE('Recodage Données'!S$5:S$60)=4,"Presque toujours","")))))</f>
        <v>Souvent</v>
      </c>
      <c r="D8" s="228"/>
    </row>
    <row r="9" spans="1:16" x14ac:dyDescent="0.25">
      <c r="B9" s="284" t="s">
        <v>169</v>
      </c>
      <c r="C9" s="11" t="str">
        <f>IF(ROUND(MEDIAN('Recodage Données'!S$5:S$60),0)=0,"Jamais",IF(ROUND(MEDIAN('Recodage Données'!S$5:S$60),0)=1,"Rarement",IF(ROUND(MEDIAN('Recodage Données'!S$5:S$60),0)=2,"Parfois",IF(ROUND(MEDIAN('Recodage Données'!S$5:S$60),0)=3,"Souvent",IF(ROUND(MEDIAN('Recodage Données'!S$5:S$60),0)=4,"Presque toujours","")))))</f>
        <v>Parfois</v>
      </c>
      <c r="D9" s="228"/>
    </row>
    <row r="10" spans="1:16" ht="15.75" customHeight="1" x14ac:dyDescent="0.25">
      <c r="B10" s="285" t="s">
        <v>109</v>
      </c>
      <c r="C10" s="11">
        <f>COUNTIF('Données brutes'!S$5:S$60,"Jamais")</f>
        <v>0</v>
      </c>
      <c r="D10" s="287">
        <f>C10/10</f>
        <v>0</v>
      </c>
    </row>
    <row r="11" spans="1:16" ht="15.75" customHeight="1" x14ac:dyDescent="0.25">
      <c r="B11" s="286" t="s">
        <v>108</v>
      </c>
      <c r="C11" s="11">
        <f>COUNTIF('Données brutes'!S$5:S$60,"Rarement")</f>
        <v>3</v>
      </c>
      <c r="D11" s="287">
        <f t="shared" ref="D11:F14" si="0">C11/10</f>
        <v>0.3</v>
      </c>
    </row>
    <row r="12" spans="1:16" ht="15.75" customHeight="1" x14ac:dyDescent="0.25">
      <c r="B12" s="286" t="s">
        <v>106</v>
      </c>
      <c r="C12" s="11">
        <f>COUNTIF('Données brutes'!S$5:S$60,"Parfois")</f>
        <v>3</v>
      </c>
      <c r="D12" s="287">
        <f t="shared" si="0"/>
        <v>0.3</v>
      </c>
    </row>
    <row r="13" spans="1:16" x14ac:dyDescent="0.25">
      <c r="B13" s="286" t="s">
        <v>107</v>
      </c>
      <c r="C13" s="11">
        <f>COUNTIF('Données brutes'!S$5:S$60,"Souvent")</f>
        <v>4</v>
      </c>
      <c r="D13" s="287">
        <f t="shared" si="0"/>
        <v>0.4</v>
      </c>
    </row>
    <row r="14" spans="1:16" ht="15.75" customHeight="1" x14ac:dyDescent="0.25">
      <c r="B14" s="286" t="s">
        <v>110</v>
      </c>
      <c r="C14" s="11">
        <f>COUNTIF('Données brutes'!S$5:S$60,"Presque toujours")</f>
        <v>0</v>
      </c>
      <c r="D14" s="287">
        <f t="shared" si="0"/>
        <v>0</v>
      </c>
    </row>
    <row r="15" spans="1:16" ht="15.75" customHeight="1" x14ac:dyDescent="0.25">
      <c r="B15" s="283"/>
      <c r="C15" s="11" t="str">
        <f>IF(SUM(C10:C14)=(COUNTA('Recodage Données'!S$5:S$60)-COUNTIF('Recodage Données'!I$5:I$60,"Non")),"","Check")</f>
        <v/>
      </c>
    </row>
    <row r="16" spans="1:16" ht="15.75" customHeight="1" x14ac:dyDescent="0.25">
      <c r="A16" s="280" t="s">
        <v>25</v>
      </c>
      <c r="B16" s="284" t="s">
        <v>171</v>
      </c>
      <c r="C16" s="11" t="str">
        <f>IF(MODE('Recodage Données'!T$5:T$60)=0,"Jamais",IF(MODE('Recodage Données'!T$5:T$60)=1,"Rarement",IF(MODE('Recodage Données'!T$5:T$60)=2,"Parfois",IF(MODE('Recodage Données'!T$5:T$60)=3,"Souvent",IF(MODE('Recodage Données'!T$5:T$60)=4,"Presque toujours","")))))</f>
        <v>Souvent</v>
      </c>
      <c r="D16" s="228"/>
    </row>
    <row r="17" spans="1:4" ht="15.75" customHeight="1" x14ac:dyDescent="0.25">
      <c r="B17" s="284" t="s">
        <v>169</v>
      </c>
      <c r="C17" s="11" t="str">
        <f>IF(ROUND(MEDIAN('Recodage Données'!T$5:T$60),0)=0,"Jamais",IF(ROUND(MEDIAN('Recodage Données'!T$5:T$60),0)=1,"Rarement",IF(ROUND(MEDIAN('Recodage Données'!T$5:T$60),0)=2,"Parfois",IF(ROUND(MEDIAN('Recodage Données'!T$5:T$60),0)=3,"Souvent",IF(ROUND(MEDIAN('Recodage Données'!T$5:T$60),0)=4,"Presque toujours","")))))</f>
        <v>Souvent</v>
      </c>
      <c r="D17" s="228"/>
    </row>
    <row r="18" spans="1:4" ht="15.75" customHeight="1" x14ac:dyDescent="0.25">
      <c r="B18" s="285" t="s">
        <v>109</v>
      </c>
      <c r="C18" s="11">
        <f>COUNTIF('Données brutes'!T$5:T$60,"Jamais")</f>
        <v>0</v>
      </c>
      <c r="D18" s="287">
        <f>C18/10</f>
        <v>0</v>
      </c>
    </row>
    <row r="19" spans="1:4" ht="15.75" customHeight="1" x14ac:dyDescent="0.25">
      <c r="B19" s="286" t="s">
        <v>108</v>
      </c>
      <c r="C19" s="11">
        <f>COUNTIF('Données brutes'!T$5:T$60,"Rarement")</f>
        <v>0</v>
      </c>
      <c r="D19" s="287">
        <f t="shared" ref="D19" si="1">C19/10</f>
        <v>0</v>
      </c>
    </row>
    <row r="20" spans="1:4" ht="15.75" customHeight="1" x14ac:dyDescent="0.25">
      <c r="B20" s="286" t="s">
        <v>106</v>
      </c>
      <c r="C20" s="11">
        <f>COUNTIF('Données brutes'!T$5:T$60,"Parfois")</f>
        <v>3</v>
      </c>
      <c r="D20" s="287">
        <f t="shared" ref="D20" si="2">C20/10</f>
        <v>0.3</v>
      </c>
    </row>
    <row r="21" spans="1:4" x14ac:dyDescent="0.25">
      <c r="B21" s="286" t="s">
        <v>107</v>
      </c>
      <c r="C21" s="11">
        <f>COUNTIF('Données brutes'!T$5:T$60,"Souvent")</f>
        <v>5</v>
      </c>
      <c r="D21" s="287">
        <f t="shared" ref="D21" si="3">C21/10</f>
        <v>0.5</v>
      </c>
    </row>
    <row r="22" spans="1:4" x14ac:dyDescent="0.25">
      <c r="B22" s="286" t="s">
        <v>110</v>
      </c>
      <c r="C22" s="11">
        <f>COUNTIF('Données brutes'!T$5:T$60,"Presque toujours")</f>
        <v>2</v>
      </c>
      <c r="D22" s="287">
        <f t="shared" ref="D22" si="4">C22/10</f>
        <v>0.2</v>
      </c>
    </row>
    <row r="23" spans="1:4" x14ac:dyDescent="0.25">
      <c r="B23" s="283"/>
      <c r="C23"/>
    </row>
    <row r="24" spans="1:4" x14ac:dyDescent="0.25">
      <c r="A24" s="280" t="s">
        <v>26</v>
      </c>
      <c r="B24" s="284" t="s">
        <v>171</v>
      </c>
      <c r="C24" s="11" t="str">
        <f>IF(MODE('Recodage Données'!U$5:U$60)=0,"Jamais",IF(MODE('Recodage Données'!U$5:U$60)=1,"Rarement",IF(MODE('Recodage Données'!U$5:U$60)=2,"Parfois",IF(MODE('Recodage Données'!U$5:U$60)=3,"Souvent",IF(MODE('Recodage Données'!U$5:U$60)=4,"Presque toujours","")))))</f>
        <v>Souvent</v>
      </c>
      <c r="D24" s="228"/>
    </row>
    <row r="25" spans="1:4" x14ac:dyDescent="0.25">
      <c r="B25" s="284" t="s">
        <v>169</v>
      </c>
      <c r="C25" s="11" t="str">
        <f>IF(ROUND(MEDIAN('Recodage Données'!U$5:U$60),0)=0,"Jamais",IF(ROUND(MEDIAN('Recodage Données'!U$5:U$60),0)=1,"Rarement",IF(ROUND(MEDIAN('Recodage Données'!U$5:U$60),0)=2,"Parfois",IF(ROUND(MEDIAN('Recodage Données'!U$5:U$60),0)=3,"Souvent",IF(ROUND(MEDIAN('Recodage Données'!U$5:U$60),0)=4,"Presque toujours","")))))</f>
        <v>Parfois</v>
      </c>
      <c r="D25" s="228"/>
    </row>
    <row r="26" spans="1:4" x14ac:dyDescent="0.25">
      <c r="B26" s="285" t="s">
        <v>109</v>
      </c>
      <c r="C26" s="11">
        <f>COUNTIF('Données brutes'!U$5:U$60,"Jamais")</f>
        <v>0</v>
      </c>
      <c r="D26" s="287">
        <f>C26/10</f>
        <v>0</v>
      </c>
    </row>
    <row r="27" spans="1:4" x14ac:dyDescent="0.25">
      <c r="B27" s="286" t="s">
        <v>108</v>
      </c>
      <c r="C27" s="11">
        <f>COUNTIF('Données brutes'!U$5:U$60,"Rarement")</f>
        <v>3</v>
      </c>
      <c r="D27" s="287">
        <f t="shared" ref="D27" si="5">C27/10</f>
        <v>0.3</v>
      </c>
    </row>
    <row r="28" spans="1:4" x14ac:dyDescent="0.25">
      <c r="B28" s="286" t="s">
        <v>106</v>
      </c>
      <c r="C28" s="11">
        <f>COUNTIF('Données brutes'!U$5:U$60,"Parfois")</f>
        <v>3</v>
      </c>
      <c r="D28" s="287">
        <f t="shared" ref="D28" si="6">C28/10</f>
        <v>0.3</v>
      </c>
    </row>
    <row r="29" spans="1:4" x14ac:dyDescent="0.25">
      <c r="B29" s="286" t="s">
        <v>107</v>
      </c>
      <c r="C29" s="11">
        <f>COUNTIF('Données brutes'!U$5:U$60,"Souvent")</f>
        <v>4</v>
      </c>
      <c r="D29" s="287">
        <f t="shared" ref="D29" si="7">C29/10</f>
        <v>0.4</v>
      </c>
    </row>
    <row r="30" spans="1:4" x14ac:dyDescent="0.25">
      <c r="B30" s="286" t="s">
        <v>110</v>
      </c>
      <c r="C30" s="11">
        <f>COUNTIF('Données brutes'!U$5:U$60,"Presque toujours")</f>
        <v>0</v>
      </c>
      <c r="D30" s="287">
        <f t="shared" ref="D30" si="8">C30/10</f>
        <v>0</v>
      </c>
    </row>
    <row r="31" spans="1:4" x14ac:dyDescent="0.25">
      <c r="B31" s="283"/>
      <c r="C31"/>
    </row>
    <row r="32" spans="1:4" ht="31.5" x14ac:dyDescent="0.25">
      <c r="A32" s="280" t="s">
        <v>27</v>
      </c>
      <c r="B32" s="284" t="s">
        <v>171</v>
      </c>
      <c r="C32" s="11" t="str">
        <f>IF(MODE('Recodage Données'!V$5:V$60)=0,"Jamais",IF(MODE('Recodage Données'!V$5:V$60)=1,"Rarement",IF(MODE('Recodage Données'!V$5:V$60)=2,"Parfois",IF(MODE('Recodage Données'!V$5:V$60)=3,"Souvent",IF(MODE('Recodage Données'!V$5:V$60)=4,"Presque toujours","")))))</f>
        <v>Parfois</v>
      </c>
      <c r="D32" s="228"/>
    </row>
    <row r="33" spans="1:4" x14ac:dyDescent="0.25">
      <c r="B33" s="284" t="s">
        <v>169</v>
      </c>
      <c r="C33" s="11" t="str">
        <f>IF(ROUND(MEDIAN('Recodage Données'!V$5:V$60),0)=0,"Jamais",IF(ROUND(MEDIAN('Recodage Données'!V$5:V$60),0)=1,"Rarement",IF(ROUND(MEDIAN('Recodage Données'!V$5:V$60),0)=2,"Parfois",IF(ROUND(MEDIAN('Recodage Données'!V$5:V$60),0)=3,"Souvent",IF(ROUND(MEDIAN('Recodage Données'!V$5:V$60),0)=4,"Presque toujours","")))))</f>
        <v>Parfois</v>
      </c>
      <c r="D33" s="228"/>
    </row>
    <row r="34" spans="1:4" x14ac:dyDescent="0.25">
      <c r="B34" s="285" t="s">
        <v>109</v>
      </c>
      <c r="C34" s="11">
        <f>COUNTIF('Données brutes'!V$5:V$60,"Jamais")</f>
        <v>0</v>
      </c>
      <c r="D34" s="287">
        <f>C34/10</f>
        <v>0</v>
      </c>
    </row>
    <row r="35" spans="1:4" x14ac:dyDescent="0.25">
      <c r="B35" s="286" t="s">
        <v>108</v>
      </c>
      <c r="C35" s="11">
        <f>COUNTIF('Données brutes'!V$5:V$60,"Rarement")</f>
        <v>1</v>
      </c>
      <c r="D35" s="287">
        <f t="shared" ref="D35" si="9">C35/10</f>
        <v>0.1</v>
      </c>
    </row>
    <row r="36" spans="1:4" x14ac:dyDescent="0.25">
      <c r="B36" s="286" t="s">
        <v>106</v>
      </c>
      <c r="C36" s="11">
        <f>COUNTIF('Données brutes'!V$5:V$60,"Parfois")</f>
        <v>6</v>
      </c>
      <c r="D36" s="287">
        <f t="shared" ref="D36" si="10">C36/10</f>
        <v>0.6</v>
      </c>
    </row>
    <row r="37" spans="1:4" x14ac:dyDescent="0.25">
      <c r="B37" s="286" t="s">
        <v>107</v>
      </c>
      <c r="C37" s="11">
        <f>COUNTIF('Données brutes'!V$5:V$60,"Souvent")</f>
        <v>3</v>
      </c>
      <c r="D37" s="287">
        <f t="shared" ref="D37" si="11">C37/10</f>
        <v>0.3</v>
      </c>
    </row>
    <row r="38" spans="1:4" x14ac:dyDescent="0.25">
      <c r="B38" s="286" t="s">
        <v>110</v>
      </c>
      <c r="C38" s="11">
        <f>COUNTIF('Données brutes'!V$5:V$60,"Presque toujours")</f>
        <v>0</v>
      </c>
      <c r="D38" s="287">
        <f t="shared" ref="D38" si="12">C38/10</f>
        <v>0</v>
      </c>
    </row>
    <row r="39" spans="1:4" x14ac:dyDescent="0.25">
      <c r="B39" s="283"/>
      <c r="C39"/>
    </row>
    <row r="40" spans="1:4" x14ac:dyDescent="0.25">
      <c r="A40" s="280" t="s">
        <v>28</v>
      </c>
      <c r="B40" s="284" t="s">
        <v>171</v>
      </c>
      <c r="C40" s="11" t="str">
        <f>IF(MODE('Recodage Données'!W$5:W$60)=0,"Jamais",IF(MODE('Recodage Données'!W$5:W$60)=1,"Rarement",IF(MODE('Recodage Données'!W$5:W$60)=2,"Parfois",IF(MODE('Recodage Données'!W$5:W$60)=3,"Souvent",IF(MODE('Recodage Données'!W$5:W$60)=4,"Presque toujours","")))))</f>
        <v>Souvent</v>
      </c>
      <c r="D40" s="228"/>
    </row>
    <row r="41" spans="1:4" x14ac:dyDescent="0.25">
      <c r="B41" s="284" t="s">
        <v>169</v>
      </c>
      <c r="C41" s="11" t="str">
        <f>IF(ROUND(MEDIAN('Recodage Données'!W$5:W$60),0)=0,"Jamais",IF(ROUND(MEDIAN('Recodage Données'!W$5:W$60),0)=1,"Rarement",IF(ROUND(MEDIAN('Recodage Données'!W$5:W$60),0)=2,"Parfois",IF(ROUND(MEDIAN('Recodage Données'!W$5:W$60),0)=3,"Souvent",IF(ROUND(MEDIAN('Recodage Données'!W$5:W$60),0)=4,"Presque toujours","")))))</f>
        <v>Souvent</v>
      </c>
      <c r="D41" s="228"/>
    </row>
    <row r="42" spans="1:4" x14ac:dyDescent="0.25">
      <c r="B42" s="285" t="s">
        <v>109</v>
      </c>
      <c r="C42" s="11">
        <f>COUNTIF('Données brutes'!W$5:W$60,"Jamais")</f>
        <v>1</v>
      </c>
      <c r="D42" s="287">
        <f>C42/10</f>
        <v>0.1</v>
      </c>
    </row>
    <row r="43" spans="1:4" x14ac:dyDescent="0.25">
      <c r="B43" s="286" t="s">
        <v>108</v>
      </c>
      <c r="C43" s="11">
        <f>COUNTIF('Données brutes'!W$5:W$60,"Rarement")</f>
        <v>2</v>
      </c>
      <c r="D43" s="287">
        <f t="shared" ref="D43" si="13">C43/10</f>
        <v>0.2</v>
      </c>
    </row>
    <row r="44" spans="1:4" x14ac:dyDescent="0.25">
      <c r="B44" s="286" t="s">
        <v>106</v>
      </c>
      <c r="C44" s="11">
        <f>COUNTIF('Données brutes'!W$5:W$60,"Parfois")</f>
        <v>1</v>
      </c>
      <c r="D44" s="287">
        <f t="shared" ref="D44" si="14">C44/10</f>
        <v>0.1</v>
      </c>
    </row>
    <row r="45" spans="1:4" x14ac:dyDescent="0.25">
      <c r="B45" s="286" t="s">
        <v>107</v>
      </c>
      <c r="C45" s="11">
        <f>COUNTIF('Données brutes'!W$5:W$60,"Souvent")</f>
        <v>6</v>
      </c>
      <c r="D45" s="287">
        <f t="shared" ref="D45" si="15">C45/10</f>
        <v>0.6</v>
      </c>
    </row>
    <row r="46" spans="1:4" x14ac:dyDescent="0.25">
      <c r="B46" s="286" t="s">
        <v>110</v>
      </c>
      <c r="C46" s="11">
        <f>COUNTIF('Données brutes'!W$5:W$60,"Presque toujours")</f>
        <v>0</v>
      </c>
      <c r="D46" s="287">
        <f t="shared" ref="D46" si="16">C46/10</f>
        <v>0</v>
      </c>
    </row>
    <row r="47" spans="1:4" x14ac:dyDescent="0.25">
      <c r="B47" s="283"/>
      <c r="C47"/>
    </row>
    <row r="48" spans="1:4" x14ac:dyDescent="0.25">
      <c r="A48" s="280" t="s">
        <v>29</v>
      </c>
      <c r="B48" s="284" t="s">
        <v>171</v>
      </c>
      <c r="C48" s="11" t="str">
        <f>IF(MODE('Recodage Données'!X$5:X$60)=0,"Jamais",IF(MODE('Recodage Données'!X$5:X$60)=1,"Rarement",IF(MODE('Recodage Données'!X$5:X$60)=2,"Parfois",IF(MODE('Recodage Données'!X$5:X$60)=3,"Souvent",IF(MODE('Recodage Données'!X$5:X$60)=4,"Presque toujours","")))))</f>
        <v>Parfois</v>
      </c>
      <c r="D48" s="228"/>
    </row>
    <row r="49" spans="1:4" x14ac:dyDescent="0.25">
      <c r="B49" s="284" t="s">
        <v>169</v>
      </c>
      <c r="C49" s="11" t="str">
        <f>IF(ROUND(MEDIAN('Recodage Données'!X$5:X$60),0)=0,"Jamais",IF(ROUND(MEDIAN('Recodage Données'!X$5:X$60),0)=1,"Rarement",IF(ROUND(MEDIAN('Recodage Données'!X$5:X$60),0)=2,"Parfois",IF(ROUND(MEDIAN('Recodage Données'!X$5:X$60),0)=3,"Souvent",IF(ROUND(MEDIAN('Recodage Données'!X$5:X$60),0)=4,"Presque toujours","")))))</f>
        <v>Souvent</v>
      </c>
      <c r="D49" s="228"/>
    </row>
    <row r="50" spans="1:4" x14ac:dyDescent="0.25">
      <c r="B50" s="285" t="s">
        <v>109</v>
      </c>
      <c r="C50" s="11">
        <f>COUNTIF('Données brutes'!X$5:X$60,"Jamais")</f>
        <v>0</v>
      </c>
      <c r="D50" s="287">
        <f>C50/10</f>
        <v>0</v>
      </c>
    </row>
    <row r="51" spans="1:4" x14ac:dyDescent="0.25">
      <c r="B51" s="286" t="s">
        <v>108</v>
      </c>
      <c r="C51" s="11">
        <f>COUNTIF('Données brutes'!X$5:X$60,"Rarement")</f>
        <v>1</v>
      </c>
      <c r="D51" s="287">
        <f t="shared" ref="D51" si="17">C51/10</f>
        <v>0.1</v>
      </c>
    </row>
    <row r="52" spans="1:4" x14ac:dyDescent="0.25">
      <c r="B52" s="286" t="s">
        <v>106</v>
      </c>
      <c r="C52" s="11">
        <f>COUNTIF('Données brutes'!X$5:X$60,"Parfois")</f>
        <v>4</v>
      </c>
      <c r="D52" s="287">
        <f t="shared" ref="D52" si="18">C52/10</f>
        <v>0.4</v>
      </c>
    </row>
    <row r="53" spans="1:4" x14ac:dyDescent="0.25">
      <c r="B53" s="286" t="s">
        <v>107</v>
      </c>
      <c r="C53" s="11">
        <f>COUNTIF('Données brutes'!X$5:X$60,"Souvent")</f>
        <v>3</v>
      </c>
      <c r="D53" s="287">
        <f t="shared" ref="D53" si="19">C53/10</f>
        <v>0.3</v>
      </c>
    </row>
    <row r="54" spans="1:4" x14ac:dyDescent="0.25">
      <c r="B54" s="286" t="s">
        <v>110</v>
      </c>
      <c r="C54" s="11">
        <f>COUNTIF('Données brutes'!X$5:X$60,"Presque toujours")</f>
        <v>2</v>
      </c>
      <c r="D54" s="287">
        <f t="shared" ref="D54" si="20">C54/10</f>
        <v>0.2</v>
      </c>
    </row>
    <row r="55" spans="1:4" x14ac:dyDescent="0.25">
      <c r="B55" s="283"/>
      <c r="C55"/>
    </row>
    <row r="56" spans="1:4" x14ac:dyDescent="0.25">
      <c r="A56" s="280" t="s">
        <v>30</v>
      </c>
      <c r="B56" s="284" t="s">
        <v>171</v>
      </c>
      <c r="C56" s="11" t="str">
        <f>IF(MODE('Recodage Données'!Y$5:Y$60)=0,"Jamais",IF(MODE('Recodage Données'!Y$5:Y$60)=1,"Rarement",IF(MODE('Recodage Données'!Y$5:Y$60)=2,"Parfois",IF(MODE('Recodage Données'!Y$5:Y$60)=3,"Souvent",IF(MODE('Recodage Données'!Y$5:Y$60)=4,"Presque toujours","")))))</f>
        <v>Souvent</v>
      </c>
      <c r="D56" s="228"/>
    </row>
    <row r="57" spans="1:4" x14ac:dyDescent="0.25">
      <c r="B57" s="284" t="s">
        <v>169</v>
      </c>
      <c r="C57" s="11" t="str">
        <f>IF(ROUND(MEDIAN('Recodage Données'!Y$5:Y$60),0)=0,"Jamais",IF(ROUND(MEDIAN('Recodage Données'!Y$5:Y$60),0)=1,"Rarement",IF(ROUND(MEDIAN('Recodage Données'!Y$5:Y$60),0)=2,"Parfois",IF(ROUND(MEDIAN('Recodage Données'!Y$5:Y$60),0)=3,"Souvent",IF(ROUND(MEDIAN('Recodage Données'!Y$5:Y$60),0)=4,"Presque toujours","")))))</f>
        <v>Souvent</v>
      </c>
      <c r="D57" s="228"/>
    </row>
    <row r="58" spans="1:4" x14ac:dyDescent="0.25">
      <c r="B58" s="285" t="s">
        <v>109</v>
      </c>
      <c r="C58" s="11">
        <f>COUNTIF('Données brutes'!Y$5:Y$60,"Jamais")</f>
        <v>0</v>
      </c>
      <c r="D58" s="287">
        <f>C58/10</f>
        <v>0</v>
      </c>
    </row>
    <row r="59" spans="1:4" x14ac:dyDescent="0.25">
      <c r="B59" s="286" t="s">
        <v>108</v>
      </c>
      <c r="C59" s="11">
        <f>COUNTIF('Données brutes'!Y$5:Y$60,"Rarement")</f>
        <v>2</v>
      </c>
      <c r="D59" s="287">
        <f t="shared" ref="D59" si="21">C59/10</f>
        <v>0.2</v>
      </c>
    </row>
    <row r="60" spans="1:4" x14ac:dyDescent="0.25">
      <c r="B60" s="286" t="s">
        <v>106</v>
      </c>
      <c r="C60" s="11">
        <f>COUNTIF('Données brutes'!Y$5:Y$60,"Parfois")</f>
        <v>2</v>
      </c>
      <c r="D60" s="287">
        <f t="shared" ref="D60" si="22">C60/10</f>
        <v>0.2</v>
      </c>
    </row>
    <row r="61" spans="1:4" x14ac:dyDescent="0.25">
      <c r="B61" s="286" t="s">
        <v>107</v>
      </c>
      <c r="C61" s="11">
        <f>COUNTIF('Données brutes'!Y$5:Y$60,"Souvent")</f>
        <v>5</v>
      </c>
      <c r="D61" s="287">
        <f t="shared" ref="D61" si="23">C61/10</f>
        <v>0.5</v>
      </c>
    </row>
    <row r="62" spans="1:4" x14ac:dyDescent="0.25">
      <c r="B62" s="286" t="s">
        <v>110</v>
      </c>
      <c r="C62" s="11">
        <f>COUNTIF('Données brutes'!Y$5:Y$60,"Presque toujours")</f>
        <v>1</v>
      </c>
      <c r="D62" s="287">
        <f t="shared" ref="D62" si="24">C62/10</f>
        <v>0.1</v>
      </c>
    </row>
    <row r="63" spans="1:4" x14ac:dyDescent="0.25">
      <c r="B63" s="283"/>
      <c r="C63"/>
    </row>
    <row r="64" spans="1:4" ht="31.5" x14ac:dyDescent="0.25">
      <c r="A64" s="280" t="s">
        <v>31</v>
      </c>
      <c r="B64" s="284" t="s">
        <v>171</v>
      </c>
      <c r="C64" s="11" t="str">
        <f>IF(MODE('Recodage Données'!Z$5:Z$60)=0,"Jamais",IF(MODE('Recodage Données'!Z$5:Z$60)=1,"Rarement",IF(MODE('Recodage Données'!Z$5:Z$60)=2,"Parfois",IF(MODE('Recodage Données'!Z$5:Z$60)=3,"Souvent",IF(MODE('Recodage Données'!Z$5:Z$60)=4,"Presque toujours","")))))</f>
        <v>Parfois</v>
      </c>
      <c r="D64" s="228"/>
    </row>
    <row r="65" spans="1:4" x14ac:dyDescent="0.25">
      <c r="B65" s="284" t="s">
        <v>169</v>
      </c>
      <c r="C65" s="11" t="str">
        <f>IF(ROUND(MEDIAN('Recodage Données'!Z$5:Z$60),0)=0,"Jamais",IF(ROUND(MEDIAN('Recodage Données'!Z$5:Z$60),0)=1,"Rarement",IF(ROUND(MEDIAN('Recodage Données'!Z$5:Z$60),0)=2,"Parfois",IF(ROUND(MEDIAN('Recodage Données'!Z$5:Z$60),0)=3,"Souvent",IF(ROUND(MEDIAN('Recodage Données'!Z$5:Z$60),0)=4,"Presque toujours","")))))</f>
        <v>Parfois</v>
      </c>
      <c r="D65" s="228"/>
    </row>
    <row r="66" spans="1:4" x14ac:dyDescent="0.25">
      <c r="B66" s="285" t="s">
        <v>109</v>
      </c>
      <c r="C66" s="11">
        <f>COUNTIF('Données brutes'!Z$5:Z$60,"Jamais")</f>
        <v>0</v>
      </c>
      <c r="D66" s="287">
        <f>C66/10</f>
        <v>0</v>
      </c>
    </row>
    <row r="67" spans="1:4" x14ac:dyDescent="0.25">
      <c r="B67" s="286" t="s">
        <v>108</v>
      </c>
      <c r="C67" s="11">
        <f>COUNTIF('Données brutes'!Z$5:Z$60,"Rarement")</f>
        <v>1</v>
      </c>
      <c r="D67" s="287">
        <f t="shared" ref="D67" si="25">C67/10</f>
        <v>0.1</v>
      </c>
    </row>
    <row r="68" spans="1:4" x14ac:dyDescent="0.25">
      <c r="B68" s="286" t="s">
        <v>106</v>
      </c>
      <c r="C68" s="11">
        <f>COUNTIF('Données brutes'!Z$5:Z$60,"Parfois")</f>
        <v>5</v>
      </c>
      <c r="D68" s="287">
        <f t="shared" ref="D68" si="26">C68/10</f>
        <v>0.5</v>
      </c>
    </row>
    <row r="69" spans="1:4" x14ac:dyDescent="0.25">
      <c r="B69" s="286" t="s">
        <v>107</v>
      </c>
      <c r="C69" s="11">
        <f>COUNTIF('Données brutes'!Z$5:Z$60,"Souvent")</f>
        <v>4</v>
      </c>
      <c r="D69" s="287">
        <f t="shared" ref="D69" si="27">C69/10</f>
        <v>0.4</v>
      </c>
    </row>
    <row r="70" spans="1:4" x14ac:dyDescent="0.25">
      <c r="B70" s="286" t="s">
        <v>110</v>
      </c>
      <c r="C70" s="11">
        <f>COUNTIF('Données brutes'!Z$5:Z$60,"Presque toujours")</f>
        <v>0</v>
      </c>
      <c r="D70" s="287">
        <f t="shared" ref="D70" si="28">C70/10</f>
        <v>0</v>
      </c>
    </row>
    <row r="71" spans="1:4" x14ac:dyDescent="0.25">
      <c r="B71" s="283"/>
      <c r="C71"/>
    </row>
    <row r="72" spans="1:4" ht="31.5" x14ac:dyDescent="0.25">
      <c r="A72" s="280" t="s">
        <v>32</v>
      </c>
      <c r="B72" s="284" t="s">
        <v>171</v>
      </c>
      <c r="C72" s="11" t="str">
        <f>IF(MODE('Recodage Données'!AA$5:AA$60)=0,"Jamais",IF(MODE('Recodage Données'!AA$5:AA$60)=1,"Rarement",IF(MODE('Recodage Données'!AA$5:AA$60)=2,"Parfois",IF(MODE('Recodage Données'!AA$5:AA$60)=3,"Souvent",IF(MODE('Recodage Données'!AA$5:AA$60)=4,"Presque toujours","")))))</f>
        <v>Souvent</v>
      </c>
      <c r="D72" s="228"/>
    </row>
    <row r="73" spans="1:4" x14ac:dyDescent="0.25">
      <c r="B73" s="284" t="s">
        <v>169</v>
      </c>
      <c r="C73" s="11" t="str">
        <f>IF(ROUND(MEDIAN('Recodage Données'!AA$5:AA$60),0)=0,"Jamais",IF(ROUND(MEDIAN('Recodage Données'!AA$5:AA$60),0)=1,"Rarement",IF(ROUND(MEDIAN('Recodage Données'!AA$5:AA$60),0)=2,"Parfois",IF(ROUND(MEDIAN('Recodage Données'!AA$5:AA$60),0)=3,"Souvent",IF(ROUND(MEDIAN('Recodage Données'!AA$5:AA$60),0)=4,"Presque toujours","")))))</f>
        <v>Souvent</v>
      </c>
      <c r="D73" s="228"/>
    </row>
    <row r="74" spans="1:4" x14ac:dyDescent="0.25">
      <c r="B74" s="285" t="s">
        <v>109</v>
      </c>
      <c r="C74" s="11">
        <f>COUNTIF('Données brutes'!AA$5:AA$60,"Jamais")</f>
        <v>0</v>
      </c>
      <c r="D74" s="287">
        <f>C74/10</f>
        <v>0</v>
      </c>
    </row>
    <row r="75" spans="1:4" x14ac:dyDescent="0.25">
      <c r="B75" s="286" t="s">
        <v>108</v>
      </c>
      <c r="C75" s="11">
        <f>COUNTIF('Données brutes'!AA$5:AA$60,"Rarement")</f>
        <v>1</v>
      </c>
      <c r="D75" s="287">
        <f t="shared" ref="D75" si="29">C75/10</f>
        <v>0.1</v>
      </c>
    </row>
    <row r="76" spans="1:4" x14ac:dyDescent="0.25">
      <c r="B76" s="286" t="s">
        <v>106</v>
      </c>
      <c r="C76" s="11">
        <f>COUNTIF('Données brutes'!AA$5:AA$60,"Parfois")</f>
        <v>2</v>
      </c>
      <c r="D76" s="287">
        <f t="shared" ref="D76" si="30">C76/10</f>
        <v>0.2</v>
      </c>
    </row>
    <row r="77" spans="1:4" x14ac:dyDescent="0.25">
      <c r="B77" s="286" t="s">
        <v>107</v>
      </c>
      <c r="C77" s="11">
        <f>COUNTIF('Données brutes'!AA$5:AA$60,"Souvent")</f>
        <v>7</v>
      </c>
      <c r="D77" s="287">
        <f t="shared" ref="D77" si="31">C77/10</f>
        <v>0.7</v>
      </c>
    </row>
    <row r="78" spans="1:4" x14ac:dyDescent="0.25">
      <c r="B78" s="286" t="s">
        <v>110</v>
      </c>
      <c r="C78" s="11">
        <f>COUNTIF('Données brutes'!AA$5:AA$60,"Presque toujours")</f>
        <v>0</v>
      </c>
      <c r="D78" s="287">
        <f t="shared" ref="D78" si="32">C78/10</f>
        <v>0</v>
      </c>
    </row>
    <row r="79" spans="1:4" x14ac:dyDescent="0.25">
      <c r="B79" s="283"/>
      <c r="C79"/>
    </row>
    <row r="80" spans="1:4" x14ac:dyDescent="0.25">
      <c r="A80" s="280" t="s">
        <v>33</v>
      </c>
      <c r="B80" s="284" t="s">
        <v>171</v>
      </c>
      <c r="C80" s="11" t="str">
        <f>IF(MODE('Recodage Données'!AB$5:AB$60)=0,"Jamais",IF(MODE('Recodage Données'!AB$5:AB$60)=1,"Rarement",IF(MODE('Recodage Données'!AB$5:AB$60)=2,"Parfois",IF(MODE('Recodage Données'!AB$5:AB$60)=3,"Souvent",IF(MODE('Recodage Données'!AB$5:AB$60)=4,"Presque toujours","")))))</f>
        <v>Parfois</v>
      </c>
      <c r="D80" s="228"/>
    </row>
    <row r="81" spans="1:4" x14ac:dyDescent="0.25">
      <c r="B81" s="284" t="s">
        <v>169</v>
      </c>
      <c r="C81" s="11" t="str">
        <f>IF(ROUND(MEDIAN('Recodage Données'!AB$5:AB$60),0)=0,"Jamais",IF(ROUND(MEDIAN('Recodage Données'!AB$5:AB$60),0)=1,"Rarement",IF(ROUND(MEDIAN('Recodage Données'!AB$5:AB$60),0)=2,"Parfois",IF(ROUND(MEDIAN('Recodage Données'!AB$5:AB$60),0)=3,"Souvent",IF(ROUND(MEDIAN('Recodage Données'!AB$5:AB$60),0)=4,"Presque toujours","")))))</f>
        <v>Souvent</v>
      </c>
      <c r="D81" s="228"/>
    </row>
    <row r="82" spans="1:4" x14ac:dyDescent="0.25">
      <c r="B82" s="285" t="s">
        <v>109</v>
      </c>
      <c r="C82" s="11">
        <f>COUNTIF('Données brutes'!AB$5:AB$60,"Jamais")</f>
        <v>0</v>
      </c>
      <c r="D82" s="287">
        <f>C82/10</f>
        <v>0</v>
      </c>
    </row>
    <row r="83" spans="1:4" x14ac:dyDescent="0.25">
      <c r="B83" s="286" t="s">
        <v>108</v>
      </c>
      <c r="C83" s="11">
        <f>COUNTIF('Données brutes'!AB$5:AB$60,"Rarement")</f>
        <v>0</v>
      </c>
      <c r="D83" s="287">
        <f t="shared" ref="D83" si="33">C83/10</f>
        <v>0</v>
      </c>
    </row>
    <row r="84" spans="1:4" x14ac:dyDescent="0.25">
      <c r="B84" s="286" t="s">
        <v>106</v>
      </c>
      <c r="C84" s="11">
        <f>COUNTIF('Données brutes'!AB$5:AB$60,"Parfois")</f>
        <v>5</v>
      </c>
      <c r="D84" s="287">
        <f t="shared" ref="D84" si="34">C84/10</f>
        <v>0.5</v>
      </c>
    </row>
    <row r="85" spans="1:4" x14ac:dyDescent="0.25">
      <c r="B85" s="286" t="s">
        <v>107</v>
      </c>
      <c r="C85" s="11">
        <f>COUNTIF('Données brutes'!AB$5:AB$60,"Souvent")</f>
        <v>4</v>
      </c>
      <c r="D85" s="287">
        <f t="shared" ref="D85" si="35">C85/10</f>
        <v>0.4</v>
      </c>
    </row>
    <row r="86" spans="1:4" x14ac:dyDescent="0.25">
      <c r="B86" s="286" t="s">
        <v>110</v>
      </c>
      <c r="C86" s="11">
        <f>COUNTIF('Données brutes'!AB$5:AB$60,"Presque toujours")</f>
        <v>1</v>
      </c>
      <c r="D86" s="287">
        <f t="shared" ref="D86" si="36">C86/10</f>
        <v>0.1</v>
      </c>
    </row>
    <row r="87" spans="1:4" x14ac:dyDescent="0.25">
      <c r="B87" s="283"/>
      <c r="C87"/>
    </row>
    <row r="88" spans="1:4" ht="31.5" x14ac:dyDescent="0.25">
      <c r="A88" s="280" t="s">
        <v>34</v>
      </c>
      <c r="B88" s="284" t="s">
        <v>171</v>
      </c>
      <c r="C88" s="11" t="str">
        <f>IF(MODE('Recodage Données'!AC$5:AC$60)=0,"Jamais",IF(MODE('Recodage Données'!AC$5:AC$60)=1,"Rarement",IF(MODE('Recodage Données'!AC$5:AC$60)=2,"Parfois",IF(MODE('Recodage Données'!AC$5:AC$60)=3,"Souvent",IF(MODE('Recodage Données'!AC$5:AC$60)=4,"Presque toujours","")))))</f>
        <v>Souvent</v>
      </c>
      <c r="D88" s="228"/>
    </row>
    <row r="89" spans="1:4" x14ac:dyDescent="0.25">
      <c r="B89" s="284" t="s">
        <v>169</v>
      </c>
      <c r="C89" s="11" t="str">
        <f>IF(ROUND(MEDIAN('Recodage Données'!AC$5:AC$60),0)=0,"Jamais",IF(ROUND(MEDIAN('Recodage Données'!AC$5:AC$60),0)=1,"Rarement",IF(ROUND(MEDIAN('Recodage Données'!AC$5:AC$60),0)=2,"Parfois",IF(ROUND(MEDIAN('Recodage Données'!AC$5:AC$60),0)=3,"Souvent",IF(ROUND(MEDIAN('Recodage Données'!AC$5:AC$60),0)=4,"Presque toujours","")))))</f>
        <v>Souvent</v>
      </c>
      <c r="D89" s="228"/>
    </row>
    <row r="90" spans="1:4" x14ac:dyDescent="0.25">
      <c r="B90" s="285" t="s">
        <v>109</v>
      </c>
      <c r="C90" s="11">
        <f>COUNTIF('Données brutes'!AC$5:AC$60,"Jamais")</f>
        <v>0</v>
      </c>
      <c r="D90" s="287">
        <f>C90/10</f>
        <v>0</v>
      </c>
    </row>
    <row r="91" spans="1:4" x14ac:dyDescent="0.25">
      <c r="B91" s="286" t="s">
        <v>108</v>
      </c>
      <c r="C91" s="11">
        <f>COUNTIF('Données brutes'!AC$5:AC$60,"Rarement")</f>
        <v>1</v>
      </c>
      <c r="D91" s="287">
        <f t="shared" ref="D91" si="37">C91/10</f>
        <v>0.1</v>
      </c>
    </row>
    <row r="92" spans="1:4" x14ac:dyDescent="0.25">
      <c r="B92" s="286" t="s">
        <v>106</v>
      </c>
      <c r="C92" s="11">
        <f>COUNTIF('Données brutes'!AC$5:AC$60,"Parfois")</f>
        <v>1</v>
      </c>
      <c r="D92" s="287">
        <f t="shared" ref="D92" si="38">C92/10</f>
        <v>0.1</v>
      </c>
    </row>
    <row r="93" spans="1:4" x14ac:dyDescent="0.25">
      <c r="B93" s="286" t="s">
        <v>107</v>
      </c>
      <c r="C93" s="11">
        <f>COUNTIF('Données brutes'!AC$5:AC$60,"Souvent")</f>
        <v>6</v>
      </c>
      <c r="D93" s="287">
        <f t="shared" ref="D93" si="39">C93/10</f>
        <v>0.6</v>
      </c>
    </row>
    <row r="94" spans="1:4" x14ac:dyDescent="0.25">
      <c r="B94" s="286" t="s">
        <v>110</v>
      </c>
      <c r="C94" s="11">
        <f>COUNTIF('Données brutes'!AC$5:AC$60,"Presque toujours")</f>
        <v>2</v>
      </c>
      <c r="D94" s="287">
        <f t="shared" ref="D94" si="40">C94/10</f>
        <v>0.2</v>
      </c>
    </row>
    <row r="95" spans="1:4" x14ac:dyDescent="0.25">
      <c r="B95" s="283"/>
      <c r="C95"/>
    </row>
    <row r="96" spans="1:4" x14ac:dyDescent="0.25">
      <c r="A96" s="280" t="s">
        <v>35</v>
      </c>
      <c r="B96" s="284" t="s">
        <v>171</v>
      </c>
      <c r="C96" s="11" t="str">
        <f>IF(MODE('Recodage Données'!AD$5:AD$60)=0,"Jamais",IF(MODE('Recodage Données'!AD$5:AD$60)=1,"Rarement",IF(MODE('Recodage Données'!AD$5:AD$60)=2,"Parfois",IF(MODE('Recodage Données'!AD$5:AD$60)=3,"Souvent",IF(MODE('Recodage Données'!AD$5:AD$60)=4,"Presque toujours","")))))</f>
        <v>Souvent</v>
      </c>
      <c r="D96" s="228"/>
    </row>
    <row r="97" spans="1:4" x14ac:dyDescent="0.25">
      <c r="B97" s="284" t="s">
        <v>169</v>
      </c>
      <c r="C97" s="11" t="str">
        <f>IF(ROUND(MEDIAN('Recodage Données'!AD$5:AD$60),0)=0,"Jamais",IF(ROUND(MEDIAN('Recodage Données'!AD$5:AD$60),0)=1,"Rarement",IF(ROUND(MEDIAN('Recodage Données'!AD$5:AD$60),0)=2,"Parfois",IF(ROUND(MEDIAN('Recodage Données'!AD$5:AD$60),0)=3,"Souvent",IF(ROUND(MEDIAN('Recodage Données'!AD$5:AD$60),0)=4,"Presque toujours","")))))</f>
        <v>Souvent</v>
      </c>
      <c r="D97" s="228"/>
    </row>
    <row r="98" spans="1:4" x14ac:dyDescent="0.25">
      <c r="B98" s="285" t="s">
        <v>109</v>
      </c>
      <c r="C98" s="11">
        <f>COUNTIF('Données brutes'!AD$5:AD$60,"Jamais")</f>
        <v>0</v>
      </c>
      <c r="D98" s="287">
        <f>C98/10</f>
        <v>0</v>
      </c>
    </row>
    <row r="99" spans="1:4" x14ac:dyDescent="0.25">
      <c r="B99" s="286" t="s">
        <v>108</v>
      </c>
      <c r="C99" s="11">
        <f>COUNTIF('Données brutes'!AD$5:AD$60,"Rarement")</f>
        <v>3</v>
      </c>
      <c r="D99" s="287">
        <f t="shared" ref="D99" si="41">C99/10</f>
        <v>0.3</v>
      </c>
    </row>
    <row r="100" spans="1:4" x14ac:dyDescent="0.25">
      <c r="B100" s="286" t="s">
        <v>106</v>
      </c>
      <c r="C100" s="11">
        <f>COUNTIF('Données brutes'!AD$5:AD$60,"Parfois")</f>
        <v>1</v>
      </c>
      <c r="D100" s="287">
        <f t="shared" ref="D100" si="42">C100/10</f>
        <v>0.1</v>
      </c>
    </row>
    <row r="101" spans="1:4" x14ac:dyDescent="0.25">
      <c r="B101" s="286" t="s">
        <v>107</v>
      </c>
      <c r="C101" s="11">
        <f>COUNTIF('Données brutes'!AD$5:AD$60,"Souvent")</f>
        <v>4</v>
      </c>
      <c r="D101" s="287">
        <f t="shared" ref="D101" si="43">C101/10</f>
        <v>0.4</v>
      </c>
    </row>
    <row r="102" spans="1:4" x14ac:dyDescent="0.25">
      <c r="B102" s="286" t="s">
        <v>110</v>
      </c>
      <c r="C102" s="11">
        <f>COUNTIF('Données brutes'!AD$5:AD$60,"Presque toujours")</f>
        <v>2</v>
      </c>
      <c r="D102" s="287">
        <f t="shared" ref="D102" si="44">C102/10</f>
        <v>0.2</v>
      </c>
    </row>
    <row r="103" spans="1:4" x14ac:dyDescent="0.25">
      <c r="C103"/>
    </row>
    <row r="104" spans="1:4" ht="31.5" x14ac:dyDescent="0.25">
      <c r="A104" s="281" t="s">
        <v>36</v>
      </c>
      <c r="B104" s="284" t="s">
        <v>171</v>
      </c>
      <c r="C104" s="11" t="str">
        <f>IF(MODE('Recodage Données'!AE$5:AE$60)=0,"Jamais",IF(MODE('Recodage Données'!AE$5:AE$60)=1,"Rarement",IF(MODE('Recodage Données'!AE$5:AE$60)=2,"Parfois",IF(MODE('Recodage Données'!AE$5:AE$60)=3,"Souvent",IF(MODE('Recodage Données'!AE$5:AE$60)=4,"Presque toujours","")))))</f>
        <v>Presque toujours</v>
      </c>
      <c r="D104" s="228"/>
    </row>
    <row r="105" spans="1:4" x14ac:dyDescent="0.25">
      <c r="B105" s="284" t="s">
        <v>169</v>
      </c>
      <c r="C105" s="11" t="str">
        <f>IF(ROUND(MEDIAN('Recodage Données'!AE$5:AE$60),0)=0,"Jamais",IF(ROUND(MEDIAN('Recodage Données'!AE$5:AE$60),0)=1,"Rarement",IF(ROUND(MEDIAN('Recodage Données'!AE$5:AE$60),0)=2,"Parfois",IF(ROUND(MEDIAN('Recodage Données'!AE$5:AE$60),0)=3,"Souvent",IF(ROUND(MEDIAN('Recodage Données'!AE$5:AE$60),0)=4,"Presque toujours","")))))</f>
        <v>Presque toujours</v>
      </c>
      <c r="D105" s="228"/>
    </row>
    <row r="106" spans="1:4" x14ac:dyDescent="0.25">
      <c r="B106" s="285" t="s">
        <v>109</v>
      </c>
      <c r="C106" s="11">
        <f>COUNTIF('Données brutes'!AE$5:AE$60,"Jamais")</f>
        <v>0</v>
      </c>
      <c r="D106" s="287">
        <f>C106/10</f>
        <v>0</v>
      </c>
    </row>
    <row r="107" spans="1:4" x14ac:dyDescent="0.25">
      <c r="B107" s="286" t="s">
        <v>108</v>
      </c>
      <c r="C107" s="11">
        <f>COUNTIF('Données brutes'!AE$5:AE$60,"Rarement")</f>
        <v>0</v>
      </c>
      <c r="D107" s="287">
        <f t="shared" ref="D107" si="45">C107/10</f>
        <v>0</v>
      </c>
    </row>
    <row r="108" spans="1:4" x14ac:dyDescent="0.25">
      <c r="B108" s="286" t="s">
        <v>106</v>
      </c>
      <c r="C108" s="11">
        <f>COUNTIF('Données brutes'!AE$5:AE$60,"Parfois")</f>
        <v>0</v>
      </c>
      <c r="D108" s="287">
        <f t="shared" ref="D108" si="46">C108/10</f>
        <v>0</v>
      </c>
    </row>
    <row r="109" spans="1:4" x14ac:dyDescent="0.25">
      <c r="B109" s="286" t="s">
        <v>107</v>
      </c>
      <c r="C109" s="11">
        <f>COUNTIF('Données brutes'!AE$5:AE$60,"Souvent")</f>
        <v>2</v>
      </c>
      <c r="D109" s="287">
        <f t="shared" ref="D109" si="47">C109/10</f>
        <v>0.2</v>
      </c>
    </row>
    <row r="110" spans="1:4" x14ac:dyDescent="0.25">
      <c r="B110" s="286" t="s">
        <v>110</v>
      </c>
      <c r="C110" s="11">
        <f>COUNTIF('Données brutes'!AE$5:AE$60,"Presque toujours")</f>
        <v>8</v>
      </c>
      <c r="D110" s="287">
        <f t="shared" ref="D110" si="48">C110/10</f>
        <v>0.8</v>
      </c>
    </row>
  </sheetData>
  <mergeCells count="1">
    <mergeCell ref="A4:N4"/>
  </mergeCells>
  <conditionalFormatting sqref="D8:D14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{A76B530E-CBB5-4844-8618-4F94CE956923}</x14:id>
        </ext>
      </extLst>
    </cfRule>
  </conditionalFormatting>
  <conditionalFormatting sqref="D10:D1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{229E0860-2E48-4D35-B380-D249C7DBD5AA}</x14:id>
        </ext>
      </extLst>
    </cfRule>
  </conditionalFormatting>
  <conditionalFormatting sqref="D16:D22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{8599512D-0C17-445F-8291-99B7FDA29E8B}</x14:id>
        </ext>
      </extLst>
    </cfRule>
  </conditionalFormatting>
  <conditionalFormatting sqref="D18:D22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{61009481-5E2B-4320-B82A-A07910F8C638}</x14:id>
        </ext>
      </extLst>
    </cfRule>
  </conditionalFormatting>
  <conditionalFormatting sqref="D24:D3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{F033C2AB-06FC-4C87-B947-D8667C4E7A57}</x14:id>
        </ext>
      </extLst>
    </cfRule>
  </conditionalFormatting>
  <conditionalFormatting sqref="D26:D3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{57130D2A-4C0E-4D4A-B330-9C1E57CEE37A}</x14:id>
        </ext>
      </extLst>
    </cfRule>
  </conditionalFormatting>
  <conditionalFormatting sqref="D32:D38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{AF2AC02A-21CF-455B-AC56-9BAFE9B1207A}</x14:id>
        </ext>
      </extLst>
    </cfRule>
  </conditionalFormatting>
  <conditionalFormatting sqref="D34:D38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{20BE6507-DAA6-4F3C-B77F-707367959276}</x14:id>
        </ext>
      </extLst>
    </cfRule>
  </conditionalFormatting>
  <conditionalFormatting sqref="D40:D4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{2BAD6C4D-B34E-464B-A2A3-40352901CF8C}</x14:id>
        </ext>
      </extLst>
    </cfRule>
  </conditionalFormatting>
  <conditionalFormatting sqref="D42:D4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{8BACE9E9-CEA0-4CAB-926F-0A9D68965B8C}</x14:id>
        </ext>
      </extLst>
    </cfRule>
  </conditionalFormatting>
  <conditionalFormatting sqref="D48:D5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{BCF0095D-B52B-4C03-BACA-AE37E100DE56}</x14:id>
        </ext>
      </extLst>
    </cfRule>
  </conditionalFormatting>
  <conditionalFormatting sqref="D50:D5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{38D28DBB-3C18-4D08-B526-37E8165757B5}</x14:id>
        </ext>
      </extLst>
    </cfRule>
  </conditionalFormatting>
  <conditionalFormatting sqref="D56:D62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{2356690A-8A80-46C4-A79E-583F06362A78}</x14:id>
        </ext>
      </extLst>
    </cfRule>
  </conditionalFormatting>
  <conditionalFormatting sqref="D58:D6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{8DB381B2-CFCD-44E4-8E78-01F47977ABB2}</x14:id>
        </ext>
      </extLst>
    </cfRule>
  </conditionalFormatting>
  <conditionalFormatting sqref="D64:D7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{74C5C3E6-C2D5-4FF9-B1F1-F2B8F3756B4D}</x14:id>
        </ext>
      </extLst>
    </cfRule>
  </conditionalFormatting>
  <conditionalFormatting sqref="D66:D7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{2A5CBCE7-93DB-4AF8-9702-9BEA1408C99A}</x14:id>
        </ext>
      </extLst>
    </cfRule>
  </conditionalFormatting>
  <conditionalFormatting sqref="D72:D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{93C7A4A1-0937-4A79-912C-99F1DE19F66B}</x14:id>
        </ext>
      </extLst>
    </cfRule>
  </conditionalFormatting>
  <conditionalFormatting sqref="D74:D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{6DDA75FE-1C2C-41D8-936D-E9095AB9CA9B}</x14:id>
        </ext>
      </extLst>
    </cfRule>
  </conditionalFormatting>
  <conditionalFormatting sqref="D80:D8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{70234DC0-96DA-4E60-AAC8-3FFCCD59C924}</x14:id>
        </ext>
      </extLst>
    </cfRule>
  </conditionalFormatting>
  <conditionalFormatting sqref="D82:D8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{D42D08AD-FC01-4823-BB3E-CF54883F2DD7}</x14:id>
        </ext>
      </extLst>
    </cfRule>
  </conditionalFormatting>
  <conditionalFormatting sqref="D88:D9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{7C70588C-B8D3-4460-B7EE-3D2912379753}</x14:id>
        </ext>
      </extLst>
    </cfRule>
  </conditionalFormatting>
  <conditionalFormatting sqref="D90:D9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{D5FB7ACB-DE8A-415E-A584-92E4B1A69CF5}</x14:id>
        </ext>
      </extLst>
    </cfRule>
  </conditionalFormatting>
  <conditionalFormatting sqref="D96:D10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{FE2196B6-3217-42D0-96B3-F0C4F40BD34E}</x14:id>
        </ext>
      </extLst>
    </cfRule>
  </conditionalFormatting>
  <conditionalFormatting sqref="D98:D10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{26E91901-ED4C-4025-B71A-8A18AB43D60F}</x14:id>
        </ext>
      </extLst>
    </cfRule>
  </conditionalFormatting>
  <conditionalFormatting sqref="D104:D11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{D1411556-E7F8-453B-961A-9A779045243F}</x14:id>
        </ext>
      </extLst>
    </cfRule>
  </conditionalFormatting>
  <conditionalFormatting sqref="D106:D11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{30EF3332-AE0C-47B3-B136-8E77BACF423C}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6B530E-CBB5-4844-8618-4F94CE9569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D8:D14</xm:sqref>
        </x14:conditionalFormatting>
        <x14:conditionalFormatting xmlns:xm="http://schemas.microsoft.com/office/excel/2006/main">
          <x14:cfRule type="dataBar" id="{229E0860-2E48-4D35-B380-D249C7DBD5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D10:D14</xm:sqref>
        </x14:conditionalFormatting>
        <x14:conditionalFormatting xmlns:xm="http://schemas.microsoft.com/office/excel/2006/main">
          <x14:cfRule type="dataBar" id="{8599512D-0C17-445F-8291-99B7FDA29E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D16:D22</xm:sqref>
        </x14:conditionalFormatting>
        <x14:conditionalFormatting xmlns:xm="http://schemas.microsoft.com/office/excel/2006/main">
          <x14:cfRule type="dataBar" id="{61009481-5E2B-4320-B82A-A07910F8C6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D18:D22</xm:sqref>
        </x14:conditionalFormatting>
        <x14:conditionalFormatting xmlns:xm="http://schemas.microsoft.com/office/excel/2006/main">
          <x14:cfRule type="dataBar" id="{F033C2AB-06FC-4C87-B947-D8667C4E7A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D24:D30</xm:sqref>
        </x14:conditionalFormatting>
        <x14:conditionalFormatting xmlns:xm="http://schemas.microsoft.com/office/excel/2006/main">
          <x14:cfRule type="dataBar" id="{57130D2A-4C0E-4D4A-B330-9C1E57CEE3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D26:D30</xm:sqref>
        </x14:conditionalFormatting>
        <x14:conditionalFormatting xmlns:xm="http://schemas.microsoft.com/office/excel/2006/main">
          <x14:cfRule type="dataBar" id="{AF2AC02A-21CF-455B-AC56-9BAFE9B120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D32:D38</xm:sqref>
        </x14:conditionalFormatting>
        <x14:conditionalFormatting xmlns:xm="http://schemas.microsoft.com/office/excel/2006/main">
          <x14:cfRule type="dataBar" id="{20BE6507-DAA6-4F3C-B77F-7073679592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D34:D38</xm:sqref>
        </x14:conditionalFormatting>
        <x14:conditionalFormatting xmlns:xm="http://schemas.microsoft.com/office/excel/2006/main">
          <x14:cfRule type="dataBar" id="{2BAD6C4D-B34E-464B-A2A3-40352901CF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D40:D46</xm:sqref>
        </x14:conditionalFormatting>
        <x14:conditionalFormatting xmlns:xm="http://schemas.microsoft.com/office/excel/2006/main">
          <x14:cfRule type="dataBar" id="{8BACE9E9-CEA0-4CAB-926F-0A9D68965B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D42:D46</xm:sqref>
        </x14:conditionalFormatting>
        <x14:conditionalFormatting xmlns:xm="http://schemas.microsoft.com/office/excel/2006/main">
          <x14:cfRule type="dataBar" id="{BCF0095D-B52B-4C03-BACA-AE37E100DE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D48:D54</xm:sqref>
        </x14:conditionalFormatting>
        <x14:conditionalFormatting xmlns:xm="http://schemas.microsoft.com/office/excel/2006/main">
          <x14:cfRule type="dataBar" id="{38D28DBB-3C18-4D08-B526-37E8165757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D50:D54</xm:sqref>
        </x14:conditionalFormatting>
        <x14:conditionalFormatting xmlns:xm="http://schemas.microsoft.com/office/excel/2006/main">
          <x14:cfRule type="dataBar" id="{2356690A-8A80-46C4-A79E-583F06362A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D56:D62</xm:sqref>
        </x14:conditionalFormatting>
        <x14:conditionalFormatting xmlns:xm="http://schemas.microsoft.com/office/excel/2006/main">
          <x14:cfRule type="dataBar" id="{8DB381B2-CFCD-44E4-8E78-01F47977AB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D58:D62</xm:sqref>
        </x14:conditionalFormatting>
        <x14:conditionalFormatting xmlns:xm="http://schemas.microsoft.com/office/excel/2006/main">
          <x14:cfRule type="dataBar" id="{74C5C3E6-C2D5-4FF9-B1F1-F2B8F3756B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D64:D70</xm:sqref>
        </x14:conditionalFormatting>
        <x14:conditionalFormatting xmlns:xm="http://schemas.microsoft.com/office/excel/2006/main">
          <x14:cfRule type="dataBar" id="{2A5CBCE7-93DB-4AF8-9702-9BEA1408C9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D66:D70</xm:sqref>
        </x14:conditionalFormatting>
        <x14:conditionalFormatting xmlns:xm="http://schemas.microsoft.com/office/excel/2006/main">
          <x14:cfRule type="dataBar" id="{93C7A4A1-0937-4A79-912C-99F1DE19F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D72:D78</xm:sqref>
        </x14:conditionalFormatting>
        <x14:conditionalFormatting xmlns:xm="http://schemas.microsoft.com/office/excel/2006/main">
          <x14:cfRule type="dataBar" id="{6DDA75FE-1C2C-41D8-936D-E9095AB9CA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D74:D78</xm:sqref>
        </x14:conditionalFormatting>
        <x14:conditionalFormatting xmlns:xm="http://schemas.microsoft.com/office/excel/2006/main">
          <x14:cfRule type="dataBar" id="{70234DC0-96DA-4E60-AAC8-3FFCCD59C9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D80:D86</xm:sqref>
        </x14:conditionalFormatting>
        <x14:conditionalFormatting xmlns:xm="http://schemas.microsoft.com/office/excel/2006/main">
          <x14:cfRule type="dataBar" id="{D42D08AD-FC01-4823-BB3E-CF54883F2D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D82:D86</xm:sqref>
        </x14:conditionalFormatting>
        <x14:conditionalFormatting xmlns:xm="http://schemas.microsoft.com/office/excel/2006/main">
          <x14:cfRule type="dataBar" id="{7C70588C-B8D3-4460-B7EE-3D29123797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D88:D94</xm:sqref>
        </x14:conditionalFormatting>
        <x14:conditionalFormatting xmlns:xm="http://schemas.microsoft.com/office/excel/2006/main">
          <x14:cfRule type="dataBar" id="{D5FB7ACB-DE8A-415E-A584-92E4B1A69C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D90:D94</xm:sqref>
        </x14:conditionalFormatting>
        <x14:conditionalFormatting xmlns:xm="http://schemas.microsoft.com/office/excel/2006/main">
          <x14:cfRule type="dataBar" id="{FE2196B6-3217-42D0-96B3-F0C4F40BD3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D96:D102</xm:sqref>
        </x14:conditionalFormatting>
        <x14:conditionalFormatting xmlns:xm="http://schemas.microsoft.com/office/excel/2006/main">
          <x14:cfRule type="dataBar" id="{26E91901-ED4C-4025-B71A-8A18AB43D6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D98:D102</xm:sqref>
        </x14:conditionalFormatting>
        <x14:conditionalFormatting xmlns:xm="http://schemas.microsoft.com/office/excel/2006/main">
          <x14:cfRule type="dataBar" id="{D1411556-E7F8-453B-961A-9A77904524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D104:D110</xm:sqref>
        </x14:conditionalFormatting>
        <x14:conditionalFormatting xmlns:xm="http://schemas.microsoft.com/office/excel/2006/main">
          <x14:cfRule type="dataBar" id="{30EF3332-AE0C-47B3-B136-8E77BACF42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D106:D110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60F55-DFFF-47F7-BF23-209F9B319189}">
  <dimension ref="A1:Z169"/>
  <sheetViews>
    <sheetView topLeftCell="A155" workbookViewId="0">
      <selection activeCell="H156" sqref="H156"/>
    </sheetView>
  </sheetViews>
  <sheetFormatPr baseColWidth="10" defaultRowHeight="15.75" x14ac:dyDescent="0.25"/>
  <cols>
    <col min="1" max="1" width="20.375" customWidth="1"/>
    <col min="2" max="2" width="16.375" customWidth="1"/>
    <col min="3" max="3" width="15.875" customWidth="1"/>
    <col min="4" max="4" width="14.375" customWidth="1"/>
    <col min="5" max="5" width="29.875" customWidth="1"/>
    <col min="6" max="6" width="12.125" customWidth="1"/>
    <col min="25" max="25" width="11.25" customWidth="1"/>
  </cols>
  <sheetData>
    <row r="1" spans="1:19" s="180" customFormat="1" ht="24" x14ac:dyDescent="0.4">
      <c r="A1" s="179" t="s">
        <v>226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3" spans="1:19" ht="18.75" x14ac:dyDescent="0.3">
      <c r="A3" s="181" t="s">
        <v>227</v>
      </c>
    </row>
    <row r="7" spans="1:19" x14ac:dyDescent="0.25">
      <c r="A7" s="272" t="s">
        <v>307</v>
      </c>
    </row>
    <row r="10" spans="1:19" ht="32.25" customHeight="1" x14ac:dyDescent="0.25">
      <c r="A10" s="182" t="s">
        <v>228</v>
      </c>
      <c r="B10" s="182" t="str">
        <f>'Recodage Données'!CA3</f>
        <v>30. Sentiment d'avoir trouvé son identité professionnelle</v>
      </c>
      <c r="C10" s="182" t="str">
        <f>'Recodage Données'!BW3</f>
        <v xml:space="preserve">23. Sentiment de se sentir outillé.e dans les suivis </v>
      </c>
      <c r="D10" s="182" t="str">
        <f>'Recodage Données'!BO3</f>
        <v>Dépister, diagnostiquer et pronostiquer des troubles</v>
      </c>
    </row>
    <row r="11" spans="1:19" ht="56.25" customHeight="1" x14ac:dyDescent="0.35">
      <c r="A11" s="182" t="s">
        <v>228</v>
      </c>
      <c r="B11" s="182"/>
      <c r="C11" s="182"/>
      <c r="D11" s="182"/>
      <c r="F11" s="183"/>
      <c r="G11" s="183"/>
    </row>
    <row r="12" spans="1:19" x14ac:dyDescent="0.25">
      <c r="A12" s="184">
        <f>'Recodage Données'!B5</f>
        <v>1</v>
      </c>
      <c r="B12" s="185">
        <f>'Recodage Données'!CA5</f>
        <v>2</v>
      </c>
      <c r="C12" s="186">
        <f>'Recodage Données'!BW5</f>
        <v>2</v>
      </c>
      <c r="D12" s="187">
        <f>'Recodage Données'!BO5</f>
        <v>0</v>
      </c>
      <c r="E12" s="188"/>
      <c r="F12" s="189"/>
    </row>
    <row r="13" spans="1:19" x14ac:dyDescent="0.25">
      <c r="A13" s="184">
        <f>'Recodage Données'!B6</f>
        <v>2</v>
      </c>
      <c r="B13" s="185">
        <f>'Recodage Données'!CA6</f>
        <v>1</v>
      </c>
      <c r="C13" s="186">
        <f>'Recodage Données'!BW6</f>
        <v>1</v>
      </c>
      <c r="D13" s="187">
        <f>'Recodage Données'!BO6</f>
        <v>2</v>
      </c>
      <c r="E13" s="188"/>
      <c r="F13" s="189"/>
    </row>
    <row r="14" spans="1:19" x14ac:dyDescent="0.25">
      <c r="A14" s="184">
        <f>'Recodage Données'!B7</f>
        <v>3</v>
      </c>
      <c r="B14" s="185">
        <f>'Recodage Données'!CA7</f>
        <v>2</v>
      </c>
      <c r="C14" s="186">
        <f>'Recodage Données'!BW7</f>
        <v>2</v>
      </c>
      <c r="D14" s="187">
        <f>'Recodage Données'!BO7</f>
        <v>0</v>
      </c>
    </row>
    <row r="15" spans="1:19" x14ac:dyDescent="0.25">
      <c r="A15" s="184">
        <f>'Recodage Données'!B8</f>
        <v>4</v>
      </c>
      <c r="B15" s="185">
        <f>'Recodage Données'!CA8</f>
        <v>1</v>
      </c>
      <c r="C15" s="186">
        <f>'Recodage Données'!BW8</f>
        <v>1</v>
      </c>
      <c r="D15" s="187">
        <f>'Recodage Données'!BO8</f>
        <v>0</v>
      </c>
    </row>
    <row r="16" spans="1:19" x14ac:dyDescent="0.25">
      <c r="A16" s="184">
        <f>'Recodage Données'!B9</f>
        <v>5</v>
      </c>
      <c r="B16" s="185">
        <f>'Recodage Données'!CA9</f>
        <v>2</v>
      </c>
      <c r="C16" s="186">
        <f>'Recodage Données'!BW9</f>
        <v>2</v>
      </c>
      <c r="D16" s="187">
        <f>'Recodage Données'!BO9</f>
        <v>1</v>
      </c>
    </row>
    <row r="17" spans="1:4" x14ac:dyDescent="0.25">
      <c r="A17" s="184">
        <f>'Recodage Données'!B11</f>
        <v>7</v>
      </c>
      <c r="B17" s="185">
        <f>'Recodage Données'!CA11</f>
        <v>-2</v>
      </c>
      <c r="C17" s="186">
        <f>'Recodage Données'!BW11</f>
        <v>1</v>
      </c>
      <c r="D17" s="187">
        <f>'Recodage Données'!BO11</f>
        <v>1</v>
      </c>
    </row>
    <row r="18" spans="1:4" x14ac:dyDescent="0.25">
      <c r="A18" s="184">
        <f>'Recodage Données'!B12</f>
        <v>8</v>
      </c>
      <c r="B18" s="185">
        <f>'Recodage Données'!CA12</f>
        <v>-2</v>
      </c>
      <c r="C18" s="186">
        <f>'Recodage Données'!BW12</f>
        <v>1</v>
      </c>
      <c r="D18" s="187">
        <f>'Recodage Données'!BO12</f>
        <v>0</v>
      </c>
    </row>
    <row r="19" spans="1:4" x14ac:dyDescent="0.25">
      <c r="A19" s="184">
        <f>'Recodage Données'!B13</f>
        <v>9</v>
      </c>
      <c r="B19" s="185">
        <f>'Recodage Données'!CA13</f>
        <v>-2</v>
      </c>
      <c r="C19" s="186">
        <f>'Recodage Données'!BW13</f>
        <v>1</v>
      </c>
      <c r="D19" s="187">
        <f>'Recodage Données'!BO13</f>
        <v>1</v>
      </c>
    </row>
    <row r="20" spans="1:4" x14ac:dyDescent="0.25">
      <c r="A20" s="184">
        <f>'Recodage Données'!B14</f>
        <v>10</v>
      </c>
      <c r="B20" s="185">
        <f>'Recodage Données'!CA14</f>
        <v>1</v>
      </c>
      <c r="C20" s="186">
        <f>'Recodage Données'!BW14</f>
        <v>2</v>
      </c>
      <c r="D20" s="187">
        <f>'Recodage Données'!BO14</f>
        <v>1</v>
      </c>
    </row>
    <row r="21" spans="1:4" x14ac:dyDescent="0.25">
      <c r="A21" s="184">
        <f>'Recodage Données'!B15</f>
        <v>11</v>
      </c>
      <c r="B21" s="185">
        <f>'Recodage Données'!CA15</f>
        <v>2</v>
      </c>
      <c r="C21" s="186">
        <f>'Recodage Données'!BW15</f>
        <v>2</v>
      </c>
      <c r="D21" s="187">
        <f>'Recodage Données'!BO15</f>
        <v>1</v>
      </c>
    </row>
    <row r="22" spans="1:4" x14ac:dyDescent="0.25">
      <c r="A22" s="184">
        <f>'Recodage Données'!B16</f>
        <v>12</v>
      </c>
      <c r="B22" s="185">
        <f>'Recodage Données'!CA16</f>
        <v>0</v>
      </c>
      <c r="C22" s="186">
        <f>'Recodage Données'!BW16</f>
        <v>0</v>
      </c>
      <c r="D22" s="187">
        <f>'Recodage Données'!BO16</f>
        <v>0</v>
      </c>
    </row>
    <row r="23" spans="1:4" x14ac:dyDescent="0.25">
      <c r="A23" s="184">
        <f>'Recodage Données'!B17</f>
        <v>13</v>
      </c>
      <c r="B23" s="185">
        <f>'Recodage Données'!CA17</f>
        <v>0</v>
      </c>
      <c r="C23" s="186">
        <f>'Recodage Données'!BW17</f>
        <v>0</v>
      </c>
      <c r="D23" s="187">
        <f>'Recodage Données'!BO17</f>
        <v>0</v>
      </c>
    </row>
    <row r="24" spans="1:4" x14ac:dyDescent="0.25">
      <c r="A24" s="184">
        <f>'Recodage Données'!B18</f>
        <v>14</v>
      </c>
      <c r="B24" s="185">
        <f>'Recodage Données'!CA18</f>
        <v>0</v>
      </c>
      <c r="C24" s="186">
        <f>'Recodage Données'!BW18</f>
        <v>0</v>
      </c>
      <c r="D24" s="187">
        <f>'Recodage Données'!BO18</f>
        <v>0</v>
      </c>
    </row>
    <row r="25" spans="1:4" x14ac:dyDescent="0.25">
      <c r="A25" s="184">
        <f>'Recodage Données'!B19</f>
        <v>15</v>
      </c>
      <c r="B25" s="185">
        <f>'Recodage Données'!CA19</f>
        <v>0</v>
      </c>
      <c r="C25" s="186">
        <f>'Recodage Données'!BW19</f>
        <v>0</v>
      </c>
      <c r="D25" s="187">
        <f>'Recodage Données'!BO19</f>
        <v>0</v>
      </c>
    </row>
    <row r="26" spans="1:4" x14ac:dyDescent="0.25">
      <c r="A26" s="184">
        <f>'Recodage Données'!B20</f>
        <v>0</v>
      </c>
      <c r="B26" s="185">
        <f>'Recodage Données'!CA20</f>
        <v>0</v>
      </c>
      <c r="C26" s="186">
        <f>'Recodage Données'!BW20</f>
        <v>0</v>
      </c>
      <c r="D26" s="187">
        <f>'Recodage Données'!BO20</f>
        <v>0</v>
      </c>
    </row>
    <row r="27" spans="1:4" x14ac:dyDescent="0.25">
      <c r="A27" s="184">
        <f>'Recodage Données'!B21</f>
        <v>0</v>
      </c>
      <c r="B27" s="185">
        <f>'Recodage Données'!CA21</f>
        <v>0</v>
      </c>
      <c r="C27" s="186">
        <f>'Recodage Données'!BW21</f>
        <v>0</v>
      </c>
      <c r="D27" s="187">
        <f>'Recodage Données'!BO21</f>
        <v>0</v>
      </c>
    </row>
    <row r="28" spans="1:4" x14ac:dyDescent="0.25">
      <c r="A28" s="184">
        <f>'Recodage Données'!B22</f>
        <v>0</v>
      </c>
      <c r="B28" s="185">
        <f>'Recodage Données'!CA22</f>
        <v>0</v>
      </c>
      <c r="C28" s="186">
        <f>'Recodage Données'!BW22</f>
        <v>0</v>
      </c>
      <c r="D28" s="187">
        <f>'Recodage Données'!BO22</f>
        <v>0</v>
      </c>
    </row>
    <row r="29" spans="1:4" x14ac:dyDescent="0.25">
      <c r="A29" s="184">
        <f>'Recodage Données'!B23</f>
        <v>0</v>
      </c>
      <c r="B29" s="185">
        <f>'Recodage Données'!CA23</f>
        <v>0</v>
      </c>
      <c r="C29" s="186">
        <f>'Recodage Données'!BW23</f>
        <v>0</v>
      </c>
      <c r="D29" s="187">
        <f>'Recodage Données'!BO23</f>
        <v>0</v>
      </c>
    </row>
    <row r="30" spans="1:4" x14ac:dyDescent="0.25">
      <c r="A30" s="184">
        <f>'Recodage Données'!B24</f>
        <v>0</v>
      </c>
      <c r="B30" s="185">
        <f>'Recodage Données'!CA24</f>
        <v>0</v>
      </c>
      <c r="C30" s="186">
        <f>'Recodage Données'!BW24</f>
        <v>0</v>
      </c>
      <c r="D30" s="187">
        <f>'Recodage Données'!BO24</f>
        <v>0</v>
      </c>
    </row>
    <row r="31" spans="1:4" x14ac:dyDescent="0.25">
      <c r="A31" s="184">
        <f>'Recodage Données'!B25</f>
        <v>0</v>
      </c>
      <c r="B31" s="185">
        <f>'Recodage Données'!CA25</f>
        <v>0</v>
      </c>
      <c r="C31" s="186">
        <f>'Recodage Données'!BW25</f>
        <v>0</v>
      </c>
      <c r="D31" s="187">
        <f>'Recodage Données'!BO25</f>
        <v>0</v>
      </c>
    </row>
    <row r="32" spans="1:4" x14ac:dyDescent="0.25">
      <c r="A32" s="184">
        <f>'Recodage Données'!B26</f>
        <v>0</v>
      </c>
      <c r="B32" s="185">
        <f>'Recodage Données'!CA26</f>
        <v>0</v>
      </c>
      <c r="C32" s="186">
        <f>'Recodage Données'!BW26</f>
        <v>0</v>
      </c>
      <c r="D32" s="187">
        <f>'Recodage Données'!BO26</f>
        <v>0</v>
      </c>
    </row>
    <row r="33" spans="1:7" x14ac:dyDescent="0.25">
      <c r="A33" s="184">
        <f>'Recodage Données'!B27</f>
        <v>0</v>
      </c>
      <c r="B33" s="185">
        <f>'Recodage Données'!CA27</f>
        <v>0</v>
      </c>
      <c r="C33" s="186">
        <f>'Recodage Données'!BW27</f>
        <v>0</v>
      </c>
      <c r="D33" s="187">
        <f>'Recodage Données'!BO27</f>
        <v>0</v>
      </c>
    </row>
    <row r="35" spans="1:7" ht="16.5" thickBot="1" x14ac:dyDescent="0.3"/>
    <row r="36" spans="1:7" ht="31.5" customHeight="1" thickTop="1" thickBot="1" x14ac:dyDescent="0.3">
      <c r="A36" s="190" t="s">
        <v>229</v>
      </c>
      <c r="B36" s="191"/>
      <c r="C36" s="191"/>
      <c r="D36" s="191"/>
      <c r="E36" s="191"/>
      <c r="F36" s="191"/>
      <c r="G36" s="192"/>
    </row>
    <row r="37" spans="1:7" s="197" customFormat="1" ht="24.95" customHeight="1" x14ac:dyDescent="0.25">
      <c r="A37" s="193" t="s">
        <v>230</v>
      </c>
      <c r="B37" s="194" t="s">
        <v>231</v>
      </c>
      <c r="C37" s="195"/>
      <c r="D37" s="195"/>
      <c r="E37" s="195"/>
      <c r="F37" s="195"/>
      <c r="G37" s="196"/>
    </row>
    <row r="38" spans="1:7" x14ac:dyDescent="0.25">
      <c r="A38" s="198"/>
      <c r="B38" s="199"/>
      <c r="C38" s="200"/>
      <c r="D38" s="200"/>
      <c r="E38" s="200"/>
      <c r="F38" s="200"/>
      <c r="G38" s="201"/>
    </row>
    <row r="39" spans="1:7" ht="16.5" thickBot="1" x14ac:dyDescent="0.3">
      <c r="A39" s="202"/>
      <c r="B39" s="203"/>
      <c r="C39" s="204"/>
      <c r="D39" s="204"/>
      <c r="E39" s="204"/>
      <c r="F39" s="204"/>
      <c r="G39" s="205"/>
    </row>
    <row r="40" spans="1:7" s="197" customFormat="1" ht="24.95" customHeight="1" x14ac:dyDescent="0.25">
      <c r="A40" s="193" t="s">
        <v>232</v>
      </c>
      <c r="B40" s="194" t="s">
        <v>233</v>
      </c>
      <c r="C40" s="195"/>
      <c r="D40" s="195"/>
      <c r="E40" s="195"/>
      <c r="F40" s="195"/>
      <c r="G40" s="196"/>
    </row>
    <row r="41" spans="1:7" x14ac:dyDescent="0.25">
      <c r="A41" s="198"/>
      <c r="B41" s="199" t="s">
        <v>320</v>
      </c>
      <c r="C41" s="200"/>
      <c r="D41" s="200"/>
      <c r="E41" s="200"/>
      <c r="F41" s="200"/>
      <c r="G41" s="201"/>
    </row>
    <row r="42" spans="1:7" ht="16.5" thickBot="1" x14ac:dyDescent="0.3">
      <c r="A42" s="206"/>
      <c r="B42" s="203"/>
      <c r="C42" s="204"/>
      <c r="D42" s="204"/>
      <c r="E42" s="204"/>
      <c r="F42" s="204"/>
      <c r="G42" s="205"/>
    </row>
    <row r="43" spans="1:7" s="197" customFormat="1" ht="24.95" customHeight="1" x14ac:dyDescent="0.25">
      <c r="A43" s="193" t="s">
        <v>234</v>
      </c>
      <c r="B43" s="194" t="s">
        <v>235</v>
      </c>
      <c r="C43" s="195"/>
      <c r="D43" s="195"/>
      <c r="E43" s="195"/>
      <c r="F43" s="195"/>
      <c r="G43" s="196"/>
    </row>
    <row r="44" spans="1:7" x14ac:dyDescent="0.25">
      <c r="A44" s="198"/>
      <c r="B44" s="207" t="s">
        <v>321</v>
      </c>
      <c r="C44" s="207"/>
      <c r="D44" s="207"/>
      <c r="E44" s="207"/>
      <c r="F44" s="207"/>
      <c r="G44" s="208"/>
    </row>
    <row r="45" spans="1:7" ht="16.5" thickBot="1" x14ac:dyDescent="0.3">
      <c r="A45" s="206"/>
      <c r="B45" s="204" t="s">
        <v>236</v>
      </c>
      <c r="C45" s="204"/>
      <c r="D45" s="204"/>
      <c r="E45" s="204"/>
      <c r="F45" s="204"/>
      <c r="G45" s="205"/>
    </row>
    <row r="46" spans="1:7" s="197" customFormat="1" ht="24.95" customHeight="1" x14ac:dyDescent="0.25">
      <c r="A46" s="193" t="s">
        <v>237</v>
      </c>
      <c r="B46" s="194" t="s">
        <v>238</v>
      </c>
      <c r="C46" s="195"/>
      <c r="D46" s="195"/>
      <c r="E46" s="195"/>
      <c r="F46" s="195"/>
      <c r="G46" s="196"/>
    </row>
    <row r="47" spans="1:7" x14ac:dyDescent="0.25">
      <c r="A47" s="198"/>
      <c r="B47" s="207" t="s">
        <v>239</v>
      </c>
      <c r="C47" s="207"/>
      <c r="D47" s="207"/>
      <c r="E47" s="207"/>
      <c r="F47" s="207"/>
      <c r="G47" s="208"/>
    </row>
    <row r="48" spans="1:7" ht="16.5" thickBot="1" x14ac:dyDescent="0.3">
      <c r="A48" s="206"/>
      <c r="B48" s="207" t="s">
        <v>240</v>
      </c>
      <c r="C48" s="204"/>
      <c r="D48" s="204"/>
      <c r="E48" s="204"/>
      <c r="F48" s="204"/>
      <c r="G48" s="205"/>
    </row>
    <row r="49" spans="1:7" s="197" customFormat="1" ht="24.95" customHeight="1" x14ac:dyDescent="0.25">
      <c r="A49" s="193" t="s">
        <v>241</v>
      </c>
      <c r="B49" s="194" t="s">
        <v>242</v>
      </c>
      <c r="C49" s="195"/>
      <c r="D49" s="195"/>
      <c r="E49" s="195"/>
      <c r="F49" s="195"/>
      <c r="G49" s="196"/>
    </row>
    <row r="50" spans="1:7" x14ac:dyDescent="0.25">
      <c r="A50" s="198"/>
      <c r="B50" s="209"/>
      <c r="C50" s="207"/>
      <c r="D50" s="207"/>
      <c r="E50" s="207"/>
      <c r="F50" s="207"/>
      <c r="G50" s="208"/>
    </row>
    <row r="51" spans="1:7" ht="16.5" thickBot="1" x14ac:dyDescent="0.3">
      <c r="A51" s="210"/>
      <c r="B51" s="211"/>
      <c r="C51" s="211"/>
      <c r="D51" s="211"/>
      <c r="E51" s="211"/>
      <c r="F51" s="211"/>
      <c r="G51" s="212"/>
    </row>
    <row r="52" spans="1:7" ht="16.5" thickTop="1" x14ac:dyDescent="0.25"/>
    <row r="56" spans="1:7" x14ac:dyDescent="0.25">
      <c r="A56" s="221" t="s">
        <v>252</v>
      </c>
      <c r="B56" s="222"/>
      <c r="C56" s="222"/>
      <c r="D56" s="222"/>
      <c r="E56" s="222"/>
      <c r="F56" s="222"/>
    </row>
    <row r="57" spans="1:7" x14ac:dyDescent="0.25">
      <c r="A57" s="223" t="s">
        <v>253</v>
      </c>
      <c r="B57" s="223"/>
      <c r="C57" s="223"/>
      <c r="D57" s="223"/>
      <c r="E57" s="223"/>
      <c r="F57" s="223"/>
    </row>
    <row r="58" spans="1:7" x14ac:dyDescent="0.25">
      <c r="A58" s="223" t="s">
        <v>254</v>
      </c>
      <c r="B58" s="223"/>
      <c r="C58" s="223"/>
      <c r="D58" s="223"/>
      <c r="E58" s="223"/>
      <c r="F58" s="223"/>
    </row>
    <row r="59" spans="1:7" x14ac:dyDescent="0.25">
      <c r="A59" s="223" t="s">
        <v>255</v>
      </c>
      <c r="B59" s="223"/>
      <c r="C59" s="223"/>
      <c r="D59" s="223"/>
      <c r="E59" s="223"/>
      <c r="F59" s="223"/>
    </row>
    <row r="60" spans="1:7" x14ac:dyDescent="0.25">
      <c r="A60" s="223" t="s">
        <v>256</v>
      </c>
      <c r="B60" s="223"/>
      <c r="C60" s="223"/>
      <c r="D60" s="223"/>
      <c r="E60" s="223"/>
      <c r="F60" s="223"/>
    </row>
    <row r="61" spans="1:7" x14ac:dyDescent="0.25">
      <c r="A61" s="223" t="s">
        <v>257</v>
      </c>
      <c r="B61" s="223"/>
      <c r="C61" s="223"/>
      <c r="D61" s="223"/>
      <c r="E61" s="223"/>
      <c r="F61" s="223"/>
    </row>
    <row r="66" spans="1:17" ht="23.25" x14ac:dyDescent="0.25">
      <c r="A66" s="220" t="s">
        <v>258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</row>
    <row r="68" spans="1:17" ht="46.5" customHeight="1" x14ac:dyDescent="0.25">
      <c r="A68" s="224" t="s">
        <v>259</v>
      </c>
      <c r="B68" s="224"/>
      <c r="C68" s="224"/>
      <c r="D68" s="224"/>
      <c r="E68" s="224"/>
      <c r="F68" s="224"/>
    </row>
    <row r="69" spans="1:17" x14ac:dyDescent="0.25">
      <c r="A69" s="213" t="s">
        <v>260</v>
      </c>
      <c r="B69" s="213"/>
      <c r="C69" s="213"/>
      <c r="D69" s="213"/>
      <c r="E69" s="213"/>
      <c r="F69" s="213"/>
    </row>
    <row r="70" spans="1:17" x14ac:dyDescent="0.25">
      <c r="A70" s="225" t="s">
        <v>230</v>
      </c>
      <c r="B70" s="226" t="s">
        <v>261</v>
      </c>
      <c r="C70" s="226"/>
      <c r="D70" s="226"/>
      <c r="E70" s="226"/>
      <c r="F70" s="226"/>
    </row>
    <row r="71" spans="1:17" x14ac:dyDescent="0.25">
      <c r="A71" s="225" t="s">
        <v>232</v>
      </c>
      <c r="B71" s="226" t="s">
        <v>262</v>
      </c>
      <c r="C71" s="226"/>
      <c r="D71" s="226"/>
      <c r="E71" s="226"/>
      <c r="F71" s="226"/>
    </row>
    <row r="72" spans="1:17" x14ac:dyDescent="0.25">
      <c r="A72" s="225" t="s">
        <v>234</v>
      </c>
      <c r="B72" s="226" t="s">
        <v>263</v>
      </c>
      <c r="C72" s="226"/>
      <c r="D72" s="226"/>
      <c r="E72" s="226"/>
      <c r="F72" s="226"/>
    </row>
    <row r="74" spans="1:17" x14ac:dyDescent="0.25">
      <c r="A74" s="227" t="s">
        <v>264</v>
      </c>
      <c r="B74" s="227"/>
      <c r="C74" s="227"/>
      <c r="D74" s="227"/>
      <c r="E74" s="227"/>
      <c r="F74" s="227"/>
    </row>
    <row r="75" spans="1:17" x14ac:dyDescent="0.25">
      <c r="A75" s="228" t="s">
        <v>265</v>
      </c>
      <c r="B75" s="228"/>
      <c r="C75" s="228"/>
      <c r="D75" s="228"/>
      <c r="E75" s="228"/>
      <c r="F75" s="228"/>
    </row>
    <row r="76" spans="1:17" x14ac:dyDescent="0.25">
      <c r="A76" s="228"/>
      <c r="B76" s="228"/>
      <c r="C76" s="228"/>
      <c r="D76" s="228"/>
      <c r="E76" s="228"/>
      <c r="F76" s="228"/>
    </row>
    <row r="77" spans="1:17" s="263" customFormat="1" ht="51.75" customHeight="1" x14ac:dyDescent="0.35">
      <c r="A77" s="261" t="s">
        <v>308</v>
      </c>
      <c r="B77" s="261" t="str">
        <f>H88</f>
        <v>30. Sentiment d'avoir trouvé son identité professionnelle</v>
      </c>
      <c r="C77" s="261"/>
      <c r="D77" s="261"/>
      <c r="E77" s="261" t="str">
        <f>N88</f>
        <v xml:space="preserve">23. Sentiment de se sentir outillé.e dans les suivis </v>
      </c>
      <c r="F77" s="261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</row>
    <row r="78" spans="1:17" x14ac:dyDescent="0.25">
      <c r="A78" s="228"/>
      <c r="B78" s="228"/>
      <c r="C78" s="228"/>
      <c r="D78" s="228"/>
      <c r="E78" s="228"/>
      <c r="F78" s="228"/>
    </row>
    <row r="79" spans="1:17" x14ac:dyDescent="0.25">
      <c r="A79" s="215" t="s">
        <v>243</v>
      </c>
      <c r="B79" s="215"/>
      <c r="C79" s="215"/>
      <c r="D79" s="215"/>
      <c r="E79" s="215"/>
      <c r="F79" s="215"/>
      <c r="G79" s="215"/>
    </row>
    <row r="80" spans="1:17" ht="15" customHeight="1" x14ac:dyDescent="0.25">
      <c r="A80" s="216" t="s">
        <v>244</v>
      </c>
      <c r="B80" s="260" t="s">
        <v>304</v>
      </c>
      <c r="C80" s="217"/>
      <c r="D80" s="217"/>
      <c r="E80" s="217"/>
      <c r="F80" s="217"/>
      <c r="G80" s="217"/>
    </row>
    <row r="81" spans="1:26" ht="34.5" customHeight="1" x14ac:dyDescent="0.25">
      <c r="A81" s="216"/>
      <c r="B81" s="260" t="s">
        <v>305</v>
      </c>
      <c r="C81" s="217"/>
      <c r="D81" s="217"/>
      <c r="E81" s="217"/>
      <c r="F81" s="217"/>
      <c r="G81" s="217"/>
    </row>
    <row r="82" spans="1:26" ht="9.75" customHeight="1" x14ac:dyDescent="0.25">
      <c r="A82" s="218"/>
      <c r="B82" s="218"/>
      <c r="C82" s="218"/>
      <c r="D82" s="218"/>
      <c r="E82" s="218"/>
      <c r="F82" s="218"/>
      <c r="G82" s="218"/>
    </row>
    <row r="83" spans="1:26" x14ac:dyDescent="0.25">
      <c r="A83" s="219" t="s">
        <v>245</v>
      </c>
      <c r="B83" s="219" t="s">
        <v>246</v>
      </c>
      <c r="C83" s="219"/>
      <c r="D83" s="219"/>
      <c r="E83" s="219"/>
      <c r="F83" s="219"/>
      <c r="G83" s="219"/>
    </row>
    <row r="84" spans="1:26" ht="39.75" customHeight="1" x14ac:dyDescent="0.25">
      <c r="A84" s="216"/>
      <c r="B84" s="260" t="s">
        <v>306</v>
      </c>
      <c r="C84" s="217"/>
      <c r="D84" s="217"/>
      <c r="E84" s="217"/>
      <c r="F84" s="217"/>
      <c r="G84" s="217"/>
    </row>
    <row r="86" spans="1:26" x14ac:dyDescent="0.25">
      <c r="G86" s="271" t="str">
        <f>B10</f>
        <v>30. Sentiment d'avoir trouvé son identité professionnelle</v>
      </c>
      <c r="H86" s="271"/>
      <c r="I86" s="271"/>
      <c r="J86" s="271"/>
      <c r="K86" s="271"/>
      <c r="M86" s="229" t="str">
        <f>C10</f>
        <v xml:space="preserve">23. Sentiment de se sentir outillé.e dans les suivis </v>
      </c>
      <c r="N86" s="229"/>
      <c r="O86" s="229"/>
      <c r="P86" s="229"/>
      <c r="Q86" s="229"/>
      <c r="S86" s="163" t="s">
        <v>266</v>
      </c>
      <c r="T86" s="163"/>
      <c r="U86" s="163"/>
      <c r="V86" s="163"/>
      <c r="W86" s="163"/>
      <c r="Y86" s="163" t="s">
        <v>267</v>
      </c>
      <c r="Z86" s="163"/>
    </row>
    <row r="88" spans="1:26" ht="20.25" customHeight="1" x14ac:dyDescent="0.25">
      <c r="A88" t="s">
        <v>268</v>
      </c>
      <c r="G88" s="230" t="s">
        <v>269</v>
      </c>
      <c r="H88" s="264" t="str">
        <f>B10</f>
        <v>30. Sentiment d'avoir trouvé son identité professionnelle</v>
      </c>
      <c r="I88" s="264" t="s">
        <v>270</v>
      </c>
      <c r="J88" s="266" t="s">
        <v>271</v>
      </c>
      <c r="K88" s="264" t="s">
        <v>272</v>
      </c>
      <c r="M88" s="230" t="s">
        <v>269</v>
      </c>
      <c r="N88" s="231" t="str">
        <f>C10</f>
        <v xml:space="preserve">23. Sentiment de se sentir outillé.e dans les suivis </v>
      </c>
      <c r="O88" s="231" t="s">
        <v>270</v>
      </c>
      <c r="P88" s="232" t="s">
        <v>271</v>
      </c>
      <c r="Q88" s="231" t="s">
        <v>273</v>
      </c>
      <c r="S88" s="230" t="s">
        <v>269</v>
      </c>
      <c r="T88" s="264" t="str">
        <f>H88</f>
        <v>30. Sentiment d'avoir trouvé son identité professionnelle</v>
      </c>
      <c r="U88" s="231" t="str">
        <f>N88</f>
        <v xml:space="preserve">23. Sentiment de se sentir outillé.e dans les suivis </v>
      </c>
      <c r="V88" s="233" t="s">
        <v>274</v>
      </c>
      <c r="W88" s="233" t="s">
        <v>275</v>
      </c>
      <c r="Y88" s="233" t="s">
        <v>276</v>
      </c>
    </row>
    <row r="89" spans="1:26" ht="24.75" customHeight="1" x14ac:dyDescent="0.25">
      <c r="G89" s="230"/>
      <c r="H89" s="264"/>
      <c r="I89" s="264"/>
      <c r="J89" s="266"/>
      <c r="K89" s="264"/>
      <c r="M89" s="230"/>
      <c r="N89" s="231"/>
      <c r="O89" s="231"/>
      <c r="P89" s="232"/>
      <c r="Q89" s="231"/>
      <c r="S89" s="230"/>
      <c r="T89" s="264"/>
      <c r="U89" s="231"/>
      <c r="V89" s="233"/>
      <c r="W89" s="233"/>
      <c r="Y89" s="233"/>
    </row>
    <row r="90" spans="1:26" ht="15" customHeight="1" x14ac:dyDescent="0.25">
      <c r="G90" s="184">
        <f>A12</f>
        <v>1</v>
      </c>
      <c r="H90" s="265">
        <f>B12</f>
        <v>2</v>
      </c>
      <c r="I90" s="185">
        <f>_xlfn.RANK.AVG(H90,H$90:H$99)</f>
        <v>2.5</v>
      </c>
      <c r="J90" s="185">
        <f>RANK(H90,H$90:H$99)</f>
        <v>1</v>
      </c>
      <c r="K90" s="234">
        <f>I90-AVERAGE(I$90:I$99)</f>
        <v>-3</v>
      </c>
      <c r="M90" s="184">
        <f>A12</f>
        <v>1</v>
      </c>
      <c r="N90" s="235">
        <f>C12</f>
        <v>2</v>
      </c>
      <c r="O90" s="236">
        <f>_xlfn.RANK.AVG(N90,N$90:N$99)</f>
        <v>2.5</v>
      </c>
      <c r="P90" s="236">
        <f>RANK(N90,N$90:N$99)</f>
        <v>1</v>
      </c>
      <c r="Q90" s="234">
        <f>O90-AVERAGE(O$90:O$99)</f>
        <v>-3</v>
      </c>
      <c r="S90" s="184">
        <f>M90</f>
        <v>1</v>
      </c>
      <c r="T90" s="265">
        <f>I90</f>
        <v>2.5</v>
      </c>
      <c r="U90" s="186">
        <f>O90</f>
        <v>2.5</v>
      </c>
      <c r="V90" s="237">
        <f>T90-U90</f>
        <v>0</v>
      </c>
      <c r="W90" s="237">
        <f>V90^2</f>
        <v>0</v>
      </c>
      <c r="Y90" s="237">
        <f>K90*Q90</f>
        <v>9</v>
      </c>
    </row>
    <row r="91" spans="1:26" x14ac:dyDescent="0.25">
      <c r="G91" s="184">
        <f>A13</f>
        <v>2</v>
      </c>
      <c r="H91" s="265">
        <f>B13</f>
        <v>1</v>
      </c>
      <c r="I91" s="185">
        <f>_xlfn.RANK.AVG(H91,H$90:H$99)</f>
        <v>6</v>
      </c>
      <c r="J91" s="185">
        <f>RANK(H91,H$90:H$99)</f>
        <v>5</v>
      </c>
      <c r="K91" s="234">
        <f>I91-AVERAGE(I$90:I$99)</f>
        <v>0.5</v>
      </c>
      <c r="M91" s="184">
        <f>A13</f>
        <v>2</v>
      </c>
      <c r="N91" s="235">
        <f>C13</f>
        <v>1</v>
      </c>
      <c r="O91" s="236">
        <f>_xlfn.RANK.AVG(N91,N$90:N$99)</f>
        <v>7</v>
      </c>
      <c r="P91" s="236">
        <f>RANK(N91,N$90:N$99)</f>
        <v>5</v>
      </c>
      <c r="Q91" s="234">
        <f>O91-AVERAGE(O$90:O$99)</f>
        <v>1.5</v>
      </c>
      <c r="S91" s="184">
        <f t="shared" ref="S91:S99" si="0">M91</f>
        <v>2</v>
      </c>
      <c r="T91" s="265">
        <f t="shared" ref="T91:T99" si="1">I91</f>
        <v>6</v>
      </c>
      <c r="U91" s="186">
        <f t="shared" ref="U91:U99" si="2">O91</f>
        <v>7</v>
      </c>
      <c r="V91" s="237">
        <f t="shared" ref="V91:V99" si="3">T91-U91</f>
        <v>-1</v>
      </c>
      <c r="W91" s="237">
        <f t="shared" ref="W91:W99" si="4">V91^2</f>
        <v>1</v>
      </c>
      <c r="Y91" s="237">
        <f t="shared" ref="Y91:Y99" si="5">K91*Q91</f>
        <v>0.75</v>
      </c>
    </row>
    <row r="92" spans="1:26" ht="15" customHeight="1" x14ac:dyDescent="0.25">
      <c r="G92" s="184">
        <f>A14</f>
        <v>3</v>
      </c>
      <c r="H92" s="265">
        <f>B14</f>
        <v>2</v>
      </c>
      <c r="I92" s="185">
        <f>_xlfn.RANK.AVG(H92,H$90:H$99)</f>
        <v>2.5</v>
      </c>
      <c r="J92" s="185">
        <f>RANK(H92,H$90:H$99)</f>
        <v>1</v>
      </c>
      <c r="K92" s="234">
        <f>I92-AVERAGE(I$90:I$99)</f>
        <v>-3</v>
      </c>
      <c r="M92" s="184">
        <f>A14</f>
        <v>3</v>
      </c>
      <c r="N92" s="235">
        <f>C14</f>
        <v>2</v>
      </c>
      <c r="O92" s="236">
        <f>_xlfn.RANK.AVG(N92,N$90:N$99)</f>
        <v>2.5</v>
      </c>
      <c r="P92" s="236">
        <f>RANK(N92,N$90:N$99)</f>
        <v>1</v>
      </c>
      <c r="Q92" s="234">
        <f>O92-AVERAGE(O$90:O$99)</f>
        <v>-3</v>
      </c>
      <c r="S92" s="184">
        <f t="shared" si="0"/>
        <v>3</v>
      </c>
      <c r="T92" s="265">
        <f t="shared" si="1"/>
        <v>2.5</v>
      </c>
      <c r="U92" s="186">
        <f t="shared" si="2"/>
        <v>2.5</v>
      </c>
      <c r="V92" s="237">
        <f t="shared" si="3"/>
        <v>0</v>
      </c>
      <c r="W92" s="237">
        <f t="shared" si="4"/>
        <v>0</v>
      </c>
      <c r="Y92" s="237">
        <f t="shared" si="5"/>
        <v>9</v>
      </c>
    </row>
    <row r="93" spans="1:26" x14ac:dyDescent="0.25">
      <c r="G93" s="184">
        <f>A15</f>
        <v>4</v>
      </c>
      <c r="H93" s="265">
        <f>B15</f>
        <v>1</v>
      </c>
      <c r="I93" s="185">
        <f>_xlfn.RANK.AVG(H93,H$90:H$99)</f>
        <v>6</v>
      </c>
      <c r="J93" s="185">
        <f>RANK(H93,H$90:H$99)</f>
        <v>5</v>
      </c>
      <c r="K93" s="234">
        <f>I93-AVERAGE(I$90:I$99)</f>
        <v>0.5</v>
      </c>
      <c r="M93" s="184">
        <f>A15</f>
        <v>4</v>
      </c>
      <c r="N93" s="235">
        <f>C15</f>
        <v>1</v>
      </c>
      <c r="O93" s="236">
        <f>_xlfn.RANK.AVG(N93,N$90:N$99)</f>
        <v>7</v>
      </c>
      <c r="P93" s="236">
        <f>RANK(N93,N$90:N$99)</f>
        <v>5</v>
      </c>
      <c r="Q93" s="234">
        <f>O93-AVERAGE(O$90:O$99)</f>
        <v>1.5</v>
      </c>
      <c r="S93" s="184">
        <f t="shared" si="0"/>
        <v>4</v>
      </c>
      <c r="T93" s="265">
        <f t="shared" si="1"/>
        <v>6</v>
      </c>
      <c r="U93" s="186">
        <f t="shared" si="2"/>
        <v>7</v>
      </c>
      <c r="V93" s="237">
        <f t="shared" si="3"/>
        <v>-1</v>
      </c>
      <c r="W93" s="237">
        <f t="shared" si="4"/>
        <v>1</v>
      </c>
      <c r="Y93" s="237">
        <f t="shared" si="5"/>
        <v>0.75</v>
      </c>
    </row>
    <row r="94" spans="1:26" ht="15" customHeight="1" thickBot="1" x14ac:dyDescent="0.3">
      <c r="G94" s="184">
        <f>A16</f>
        <v>5</v>
      </c>
      <c r="H94" s="265">
        <f>B16</f>
        <v>2</v>
      </c>
      <c r="I94" s="185">
        <f>_xlfn.RANK.AVG(H94,H$90:H$99)</f>
        <v>2.5</v>
      </c>
      <c r="J94" s="185">
        <f>RANK(H94,H$90:H$99)</f>
        <v>1</v>
      </c>
      <c r="K94" s="234">
        <f>I94-AVERAGE(I$90:I$99)</f>
        <v>-3</v>
      </c>
      <c r="M94" s="184">
        <f>A16</f>
        <v>5</v>
      </c>
      <c r="N94" s="235">
        <f>C16</f>
        <v>2</v>
      </c>
      <c r="O94" s="236">
        <f>_xlfn.RANK.AVG(N94,N$90:N$99)</f>
        <v>2.5</v>
      </c>
      <c r="P94" s="236">
        <f>RANK(N94,N$90:N$99)</f>
        <v>1</v>
      </c>
      <c r="Q94" s="234">
        <f>O94-AVERAGE(O$90:O$99)</f>
        <v>-3</v>
      </c>
      <c r="S94" s="184">
        <f t="shared" si="0"/>
        <v>5</v>
      </c>
      <c r="T94" s="265">
        <f t="shared" si="1"/>
        <v>2.5</v>
      </c>
      <c r="U94" s="186">
        <f t="shared" si="2"/>
        <v>2.5</v>
      </c>
      <c r="V94" s="237">
        <f t="shared" si="3"/>
        <v>0</v>
      </c>
      <c r="W94" s="237">
        <f t="shared" si="4"/>
        <v>0</v>
      </c>
      <c r="Y94" s="237">
        <f t="shared" si="5"/>
        <v>9</v>
      </c>
    </row>
    <row r="95" spans="1:26" ht="16.5" thickBot="1" x14ac:dyDescent="0.3">
      <c r="A95" s="238" t="s">
        <v>277</v>
      </c>
      <c r="G95" s="184">
        <f>A17</f>
        <v>7</v>
      </c>
      <c r="H95" s="265">
        <f>B17</f>
        <v>-2</v>
      </c>
      <c r="I95" s="185">
        <f>_xlfn.RANK.AVG(H95,H$90:H$99)</f>
        <v>9</v>
      </c>
      <c r="J95" s="185">
        <f>RANK(H95,H$90:H$99)</f>
        <v>8</v>
      </c>
      <c r="K95" s="234">
        <f>I95-AVERAGE(I$90:I$99)</f>
        <v>3.5</v>
      </c>
      <c r="M95" s="184">
        <f>A17</f>
        <v>7</v>
      </c>
      <c r="N95" s="235">
        <f>C17</f>
        <v>1</v>
      </c>
      <c r="O95" s="236">
        <f>_xlfn.RANK.AVG(N95,N$90:N$99)</f>
        <v>7</v>
      </c>
      <c r="P95" s="236">
        <f>RANK(N95,N$90:N$99)</f>
        <v>5</v>
      </c>
      <c r="Q95" s="234">
        <f>O95-AVERAGE(O$90:O$99)</f>
        <v>1.5</v>
      </c>
      <c r="S95" s="184">
        <f t="shared" si="0"/>
        <v>7</v>
      </c>
      <c r="T95" s="265">
        <f t="shared" si="1"/>
        <v>9</v>
      </c>
      <c r="U95" s="186">
        <f t="shared" si="2"/>
        <v>7</v>
      </c>
      <c r="V95" s="237">
        <f t="shared" si="3"/>
        <v>2</v>
      </c>
      <c r="W95" s="237">
        <f t="shared" si="4"/>
        <v>4</v>
      </c>
      <c r="Y95" s="237">
        <f t="shared" si="5"/>
        <v>5.25</v>
      </c>
    </row>
    <row r="96" spans="1:26" ht="15" customHeight="1" x14ac:dyDescent="0.25">
      <c r="A96" s="239"/>
      <c r="B96" s="240"/>
      <c r="C96" s="241"/>
      <c r="G96" s="184">
        <f>A18</f>
        <v>8</v>
      </c>
      <c r="H96" s="265">
        <f>B18</f>
        <v>-2</v>
      </c>
      <c r="I96" s="185">
        <f>_xlfn.RANK.AVG(H96,H$90:H$99)</f>
        <v>9</v>
      </c>
      <c r="J96" s="185">
        <f>RANK(H96,H$90:H$99)</f>
        <v>8</v>
      </c>
      <c r="K96" s="234">
        <f>I96-AVERAGE(I$90:I$99)</f>
        <v>3.5</v>
      </c>
      <c r="M96" s="184">
        <f>A18</f>
        <v>8</v>
      </c>
      <c r="N96" s="235">
        <f>C18</f>
        <v>1</v>
      </c>
      <c r="O96" s="236">
        <f>_xlfn.RANK.AVG(N96,N$90:N$99)</f>
        <v>7</v>
      </c>
      <c r="P96" s="236">
        <f>RANK(N96,N$90:N$99)</f>
        <v>5</v>
      </c>
      <c r="Q96" s="234">
        <f>O96-AVERAGE(O$90:O$99)</f>
        <v>1.5</v>
      </c>
      <c r="S96" s="184">
        <f t="shared" si="0"/>
        <v>8</v>
      </c>
      <c r="T96" s="265">
        <f t="shared" si="1"/>
        <v>9</v>
      </c>
      <c r="U96" s="186">
        <f t="shared" si="2"/>
        <v>7</v>
      </c>
      <c r="V96" s="237">
        <f t="shared" si="3"/>
        <v>2</v>
      </c>
      <c r="W96" s="237">
        <f t="shared" si="4"/>
        <v>4</v>
      </c>
      <c r="Y96" s="237">
        <f t="shared" si="5"/>
        <v>5.25</v>
      </c>
    </row>
    <row r="97" spans="1:25" x14ac:dyDescent="0.25">
      <c r="A97" s="242" t="s">
        <v>278</v>
      </c>
      <c r="B97">
        <f>1-(6*SUM(W90:W99)/(COUNTA(G90:G99)*(COUNTA(G90:G99)^2-1)))</f>
        <v>0.5</v>
      </c>
      <c r="C97" s="243"/>
      <c r="G97" s="184">
        <f>A19</f>
        <v>9</v>
      </c>
      <c r="H97" s="265">
        <f>B19</f>
        <v>-2</v>
      </c>
      <c r="I97" s="185">
        <f>_xlfn.RANK.AVG(H97,H$90:H$99)</f>
        <v>9</v>
      </c>
      <c r="J97" s="185">
        <f>RANK(H97,H$90:H$99)</f>
        <v>8</v>
      </c>
      <c r="K97" s="234">
        <f>I97-AVERAGE(I$90:I$99)</f>
        <v>3.5</v>
      </c>
      <c r="M97" s="184">
        <f>A19</f>
        <v>9</v>
      </c>
      <c r="N97" s="235">
        <f>C19</f>
        <v>1</v>
      </c>
      <c r="O97" s="236">
        <f>_xlfn.RANK.AVG(N97,N$90:N$99)</f>
        <v>7</v>
      </c>
      <c r="P97" s="236">
        <f>RANK(N97,N$90:N$99)</f>
        <v>5</v>
      </c>
      <c r="Q97" s="234">
        <f>O97-AVERAGE(O$90:O$99)</f>
        <v>1.5</v>
      </c>
      <c r="S97" s="184">
        <f t="shared" si="0"/>
        <v>9</v>
      </c>
      <c r="T97" s="265">
        <f t="shared" si="1"/>
        <v>9</v>
      </c>
      <c r="U97" s="186">
        <f t="shared" si="2"/>
        <v>7</v>
      </c>
      <c r="V97" s="237">
        <f t="shared" si="3"/>
        <v>2</v>
      </c>
      <c r="W97" s="237">
        <f t="shared" si="4"/>
        <v>4</v>
      </c>
      <c r="Y97" s="237">
        <f t="shared" si="5"/>
        <v>5.25</v>
      </c>
    </row>
    <row r="98" spans="1:25" ht="16.5" thickBot="1" x14ac:dyDescent="0.3">
      <c r="A98" s="244"/>
      <c r="B98" s="214"/>
      <c r="C98" s="245"/>
      <c r="G98" s="184">
        <f>A20</f>
        <v>10</v>
      </c>
      <c r="H98" s="265">
        <f>B20</f>
        <v>1</v>
      </c>
      <c r="I98" s="185">
        <f>_xlfn.RANK.AVG(H98,H$90:H$99)</f>
        <v>6</v>
      </c>
      <c r="J98" s="185">
        <f>RANK(H98,H$90:H$99)</f>
        <v>5</v>
      </c>
      <c r="K98" s="234">
        <f>I98-AVERAGE(I$90:I$99)</f>
        <v>0.5</v>
      </c>
      <c r="M98" s="184">
        <f>A20</f>
        <v>10</v>
      </c>
      <c r="N98" s="235">
        <f>C20</f>
        <v>2</v>
      </c>
      <c r="O98" s="236">
        <f>_xlfn.RANK.AVG(N98,N$90:N$99)</f>
        <v>2.5</v>
      </c>
      <c r="P98" s="236">
        <f>RANK(N98,N$90:N$99)</f>
        <v>1</v>
      </c>
      <c r="Q98" s="234">
        <f>O98-AVERAGE(O$90:O$99)</f>
        <v>-3</v>
      </c>
      <c r="S98" s="184">
        <f t="shared" si="0"/>
        <v>10</v>
      </c>
      <c r="T98" s="265">
        <f t="shared" si="1"/>
        <v>6</v>
      </c>
      <c r="U98" s="186">
        <f t="shared" si="2"/>
        <v>2.5</v>
      </c>
      <c r="V98" s="237">
        <f t="shared" si="3"/>
        <v>3.5</v>
      </c>
      <c r="W98" s="237">
        <f t="shared" si="4"/>
        <v>12.25</v>
      </c>
      <c r="Y98" s="237">
        <f t="shared" si="5"/>
        <v>-1.5</v>
      </c>
    </row>
    <row r="99" spans="1:25" ht="16.5" thickBot="1" x14ac:dyDescent="0.3">
      <c r="G99" s="184">
        <f>A21</f>
        <v>11</v>
      </c>
      <c r="H99" s="265">
        <f>B21</f>
        <v>2</v>
      </c>
      <c r="I99" s="185">
        <f>_xlfn.RANK.AVG(H99,H$90:H$99)</f>
        <v>2.5</v>
      </c>
      <c r="J99" s="185">
        <f>RANK(H99,H$90:H$99)</f>
        <v>1</v>
      </c>
      <c r="K99" s="234">
        <f>I99-AVERAGE(I$90:I$99)</f>
        <v>-3</v>
      </c>
      <c r="M99" s="184">
        <f>A21</f>
        <v>11</v>
      </c>
      <c r="N99" s="235">
        <f>C33</f>
        <v>0</v>
      </c>
      <c r="O99" s="236">
        <f>_xlfn.RANK.AVG(N99,N$90:N$99)</f>
        <v>10</v>
      </c>
      <c r="P99" s="236">
        <f>RANK(N99,N$90:N$99)</f>
        <v>10</v>
      </c>
      <c r="Q99" s="234">
        <f>O99-AVERAGE(O$90:O$99)</f>
        <v>4.5</v>
      </c>
      <c r="S99" s="184">
        <f t="shared" si="0"/>
        <v>11</v>
      </c>
      <c r="T99" s="265">
        <f t="shared" si="1"/>
        <v>2.5</v>
      </c>
      <c r="U99" s="186">
        <f t="shared" si="2"/>
        <v>10</v>
      </c>
      <c r="V99" s="237">
        <f t="shared" si="3"/>
        <v>-7.5</v>
      </c>
      <c r="W99" s="237">
        <f t="shared" si="4"/>
        <v>56.25</v>
      </c>
      <c r="Y99" s="237">
        <f t="shared" si="5"/>
        <v>-13.5</v>
      </c>
    </row>
    <row r="100" spans="1:25" ht="16.5" thickBot="1" x14ac:dyDescent="0.3">
      <c r="A100" s="246" t="s">
        <v>279</v>
      </c>
      <c r="B100" s="247"/>
    </row>
    <row r="101" spans="1:25" ht="15" customHeight="1" x14ac:dyDescent="0.25">
      <c r="A101" s="239"/>
      <c r="B101" s="240"/>
      <c r="C101" s="240"/>
      <c r="D101" s="241"/>
    </row>
    <row r="102" spans="1:25" ht="15" customHeight="1" x14ac:dyDescent="0.25">
      <c r="A102" s="242" t="s">
        <v>280</v>
      </c>
      <c r="B102">
        <f>COUNTA(G90:G99)</f>
        <v>10</v>
      </c>
      <c r="D102" s="243"/>
      <c r="G102" s="163"/>
    </row>
    <row r="103" spans="1:25" x14ac:dyDescent="0.25">
      <c r="A103" s="248" t="s">
        <v>281</v>
      </c>
      <c r="B103" s="249">
        <f>STDEV(I90:I99)</f>
        <v>2.857738033247041</v>
      </c>
      <c r="D103" s="243"/>
      <c r="G103" s="163"/>
    </row>
    <row r="104" spans="1:25" x14ac:dyDescent="0.25">
      <c r="A104" s="248" t="s">
        <v>282</v>
      </c>
      <c r="B104" s="249">
        <f>STDEV(O90:O99)</f>
        <v>2.7386127875258306</v>
      </c>
      <c r="D104" s="243"/>
      <c r="G104" s="163"/>
    </row>
    <row r="105" spans="1:25" x14ac:dyDescent="0.25">
      <c r="A105" s="248" t="s">
        <v>283</v>
      </c>
      <c r="B105">
        <f>SUM(Y90:Y99)</f>
        <v>29.25</v>
      </c>
      <c r="D105" s="243"/>
      <c r="G105" s="259"/>
    </row>
    <row r="106" spans="1:25" ht="16.5" thickBot="1" x14ac:dyDescent="0.3">
      <c r="A106" s="244"/>
      <c r="B106" s="214"/>
      <c r="C106" s="214"/>
      <c r="D106" s="245"/>
      <c r="G106" s="163"/>
    </row>
    <row r="107" spans="1:25" x14ac:dyDescent="0.25">
      <c r="A107" s="239"/>
      <c r="B107" s="240"/>
      <c r="C107" s="240"/>
      <c r="D107" s="241"/>
    </row>
    <row r="108" spans="1:25" x14ac:dyDescent="0.25">
      <c r="A108" s="242" t="s">
        <v>278</v>
      </c>
      <c r="B108">
        <f>B105/((B102-1)*B103*B104)</f>
        <v>0.41526976724996095</v>
      </c>
      <c r="D108" s="243"/>
    </row>
    <row r="109" spans="1:25" ht="16.5" thickBot="1" x14ac:dyDescent="0.3">
      <c r="A109" s="244"/>
      <c r="B109" s="214"/>
      <c r="C109" s="214"/>
      <c r="D109" s="245"/>
    </row>
    <row r="114" spans="1:17" x14ac:dyDescent="0.25">
      <c r="A114" s="163" t="s">
        <v>247</v>
      </c>
      <c r="B114" s="163"/>
      <c r="C114" s="163"/>
      <c r="D114" s="163"/>
      <c r="E114" s="163"/>
      <c r="F114" s="163"/>
    </row>
    <row r="115" spans="1:17" x14ac:dyDescent="0.25">
      <c r="A115" s="163" t="s">
        <v>248</v>
      </c>
      <c r="B115" s="163"/>
      <c r="C115" s="163"/>
      <c r="D115" s="163"/>
      <c r="E115" s="163"/>
      <c r="F115" s="163"/>
    </row>
    <row r="116" spans="1:17" x14ac:dyDescent="0.25">
      <c r="A116" s="163" t="s">
        <v>249</v>
      </c>
      <c r="B116" s="163"/>
      <c r="C116" s="163"/>
      <c r="D116" s="163"/>
      <c r="E116" s="163"/>
      <c r="F116" s="163"/>
    </row>
    <row r="117" spans="1:17" ht="28.5" customHeight="1" x14ac:dyDescent="0.25">
      <c r="A117" s="259" t="s">
        <v>250</v>
      </c>
      <c r="B117" s="259"/>
      <c r="C117" s="259"/>
      <c r="D117" s="259"/>
      <c r="E117" s="259"/>
      <c r="F117" s="259"/>
    </row>
    <row r="118" spans="1:17" x14ac:dyDescent="0.25">
      <c r="A118" s="163" t="s">
        <v>251</v>
      </c>
      <c r="B118" s="163"/>
      <c r="C118" s="163"/>
      <c r="D118" s="163"/>
      <c r="E118" s="163"/>
      <c r="F118" s="163"/>
    </row>
    <row r="119" spans="1:17" ht="21" x14ac:dyDescent="0.35">
      <c r="D119" s="250"/>
    </row>
    <row r="120" spans="1:17" s="263" customFormat="1" ht="51.75" customHeight="1" x14ac:dyDescent="0.35">
      <c r="A120" s="261" t="s">
        <v>308</v>
      </c>
      <c r="B120" s="261" t="str">
        <f>H131</f>
        <v>Dépister, diagnostiquer et pronostiquer des troubles</v>
      </c>
      <c r="C120" s="261"/>
      <c r="D120" s="261"/>
      <c r="E120" s="261" t="str">
        <f>N131</f>
        <v xml:space="preserve">23. Sentiment de se sentir outillé.e dans les suivis </v>
      </c>
      <c r="F120" s="261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</row>
    <row r="121" spans="1:17" x14ac:dyDescent="0.25">
      <c r="A121" s="228"/>
      <c r="B121" s="228"/>
      <c r="C121" s="228"/>
      <c r="D121" s="228"/>
      <c r="E121" s="228"/>
      <c r="F121" s="228"/>
    </row>
    <row r="122" spans="1:17" x14ac:dyDescent="0.25">
      <c r="A122" s="215" t="s">
        <v>243</v>
      </c>
      <c r="B122" s="215"/>
      <c r="C122" s="215"/>
      <c r="D122" s="215"/>
      <c r="E122" s="215"/>
      <c r="F122" s="215"/>
      <c r="G122" s="215"/>
    </row>
    <row r="123" spans="1:17" ht="15" customHeight="1" x14ac:dyDescent="0.25">
      <c r="A123" s="216" t="s">
        <v>244</v>
      </c>
      <c r="B123" s="260" t="s">
        <v>309</v>
      </c>
      <c r="C123" s="217"/>
      <c r="D123" s="217"/>
      <c r="E123" s="217"/>
      <c r="F123" s="217"/>
      <c r="G123" s="217"/>
    </row>
    <row r="124" spans="1:17" ht="34.5" customHeight="1" x14ac:dyDescent="0.25">
      <c r="A124" s="216"/>
      <c r="B124" s="260" t="s">
        <v>310</v>
      </c>
      <c r="C124" s="217"/>
      <c r="D124" s="217"/>
      <c r="E124" s="217"/>
      <c r="F124" s="217"/>
      <c r="G124" s="217"/>
    </row>
    <row r="125" spans="1:17" ht="9.75" customHeight="1" x14ac:dyDescent="0.25">
      <c r="A125" s="218"/>
      <c r="B125" s="218"/>
      <c r="C125" s="218"/>
      <c r="D125" s="218"/>
      <c r="E125" s="218"/>
      <c r="F125" s="218"/>
      <c r="G125" s="218"/>
    </row>
    <row r="126" spans="1:17" x14ac:dyDescent="0.25">
      <c r="A126" s="219" t="s">
        <v>245</v>
      </c>
      <c r="B126" s="219" t="s">
        <v>246</v>
      </c>
      <c r="C126" s="219"/>
      <c r="D126" s="219"/>
      <c r="E126" s="219"/>
      <c r="F126" s="219"/>
      <c r="G126" s="219"/>
    </row>
    <row r="127" spans="1:17" ht="39.75" customHeight="1" x14ac:dyDescent="0.25">
      <c r="A127" s="216"/>
      <c r="B127" s="260" t="s">
        <v>311</v>
      </c>
      <c r="C127" s="217"/>
      <c r="D127" s="217"/>
      <c r="E127" s="217"/>
      <c r="F127" s="217"/>
      <c r="G127" s="217"/>
    </row>
    <row r="129" spans="1:26" x14ac:dyDescent="0.25">
      <c r="G129" s="270" t="str">
        <f>D10</f>
        <v>Dépister, diagnostiquer et pronostiquer des troubles</v>
      </c>
      <c r="H129" s="270"/>
      <c r="I129" s="270"/>
      <c r="J129" s="270"/>
      <c r="K129" s="270"/>
      <c r="M129" s="229" t="str">
        <f>C10</f>
        <v xml:space="preserve">23. Sentiment de se sentir outillé.e dans les suivis </v>
      </c>
      <c r="N129" s="229"/>
      <c r="O129" s="229"/>
      <c r="P129" s="229"/>
      <c r="Q129" s="229"/>
      <c r="S129" s="163" t="s">
        <v>266</v>
      </c>
      <c r="T129" s="163"/>
      <c r="U129" s="163"/>
      <c r="V129" s="163"/>
      <c r="W129" s="163"/>
      <c r="Y129" s="163" t="s">
        <v>267</v>
      </c>
      <c r="Z129" s="163"/>
    </row>
    <row r="131" spans="1:26" ht="20.25" customHeight="1" x14ac:dyDescent="0.25">
      <c r="A131" t="s">
        <v>268</v>
      </c>
      <c r="G131" s="230" t="s">
        <v>269</v>
      </c>
      <c r="H131" s="267" t="str">
        <f>G129</f>
        <v>Dépister, diagnostiquer et pronostiquer des troubles</v>
      </c>
      <c r="I131" s="267" t="s">
        <v>270</v>
      </c>
      <c r="J131" s="268" t="s">
        <v>271</v>
      </c>
      <c r="K131" s="267" t="s">
        <v>272</v>
      </c>
      <c r="M131" s="230" t="s">
        <v>269</v>
      </c>
      <c r="N131" s="231" t="str">
        <f>M129</f>
        <v xml:space="preserve">23. Sentiment de se sentir outillé.e dans les suivis </v>
      </c>
      <c r="O131" s="231" t="s">
        <v>270</v>
      </c>
      <c r="P131" s="232" t="s">
        <v>271</v>
      </c>
      <c r="Q131" s="231" t="s">
        <v>273</v>
      </c>
      <c r="S131" s="230" t="s">
        <v>269</v>
      </c>
      <c r="T131" s="267" t="str">
        <f>H131</f>
        <v>Dépister, diagnostiquer et pronostiquer des troubles</v>
      </c>
      <c r="U131" s="231" t="str">
        <f>N131</f>
        <v xml:space="preserve">23. Sentiment de se sentir outillé.e dans les suivis </v>
      </c>
      <c r="V131" s="233" t="s">
        <v>274</v>
      </c>
      <c r="W131" s="233" t="s">
        <v>275</v>
      </c>
      <c r="Y131" s="233" t="s">
        <v>276</v>
      </c>
    </row>
    <row r="132" spans="1:26" ht="24.75" customHeight="1" x14ac:dyDescent="0.25">
      <c r="G132" s="230"/>
      <c r="H132" s="267"/>
      <c r="I132" s="267"/>
      <c r="J132" s="268"/>
      <c r="K132" s="267"/>
      <c r="M132" s="230"/>
      <c r="N132" s="231"/>
      <c r="O132" s="231"/>
      <c r="P132" s="232"/>
      <c r="Q132" s="231"/>
      <c r="S132" s="230"/>
      <c r="T132" s="267"/>
      <c r="U132" s="231"/>
      <c r="V132" s="233"/>
      <c r="W132" s="233"/>
      <c r="Y132" s="233"/>
    </row>
    <row r="133" spans="1:26" ht="15" customHeight="1" x14ac:dyDescent="0.25">
      <c r="G133" s="184">
        <f>A12</f>
        <v>1</v>
      </c>
      <c r="H133" s="269">
        <f>B12</f>
        <v>2</v>
      </c>
      <c r="I133" s="187">
        <f>_xlfn.RANK.AVG(H133,H$90:H$99)</f>
        <v>2.5</v>
      </c>
      <c r="J133" s="187">
        <f>RANK(H133,H$90:H$99)</f>
        <v>1</v>
      </c>
      <c r="K133" s="234">
        <f>I133-AVERAGE(I$90:I$99)</f>
        <v>-3</v>
      </c>
      <c r="M133" s="184">
        <f>A12</f>
        <v>1</v>
      </c>
      <c r="N133" s="235">
        <f>C12</f>
        <v>2</v>
      </c>
      <c r="O133" s="236">
        <f>_xlfn.RANK.AVG(N133,N$90:N$99)</f>
        <v>2.5</v>
      </c>
      <c r="P133" s="236">
        <f>RANK(N133,N$90:N$99)</f>
        <v>1</v>
      </c>
      <c r="Q133" s="234">
        <f>O133-AVERAGE(O$90:O$99)</f>
        <v>-3</v>
      </c>
      <c r="S133" s="184">
        <f>M133</f>
        <v>1</v>
      </c>
      <c r="T133" s="269">
        <f>I133</f>
        <v>2.5</v>
      </c>
      <c r="U133" s="186">
        <f>O133</f>
        <v>2.5</v>
      </c>
      <c r="V133" s="237">
        <f>T133-U133</f>
        <v>0</v>
      </c>
      <c r="W133" s="237">
        <f>V133^2</f>
        <v>0</v>
      </c>
      <c r="Y133" s="237">
        <f>K133*Q133</f>
        <v>9</v>
      </c>
    </row>
    <row r="134" spans="1:26" x14ac:dyDescent="0.25">
      <c r="G134" s="184">
        <f t="shared" ref="G134:H134" si="6">A13</f>
        <v>2</v>
      </c>
      <c r="H134" s="269">
        <f t="shared" si="6"/>
        <v>1</v>
      </c>
      <c r="I134" s="187">
        <f>_xlfn.RANK.AVG(H134,H$90:H$99)</f>
        <v>6</v>
      </c>
      <c r="J134" s="187">
        <f>RANK(H134,H$90:H$99)</f>
        <v>5</v>
      </c>
      <c r="K134" s="234">
        <f>I134-AVERAGE(I$90:I$99)</f>
        <v>0.5</v>
      </c>
      <c r="M134" s="184">
        <f t="shared" ref="M134:M142" si="7">A13</f>
        <v>2</v>
      </c>
      <c r="N134" s="235">
        <f t="shared" ref="N134:N142" si="8">C13</f>
        <v>1</v>
      </c>
      <c r="O134" s="236">
        <f>_xlfn.RANK.AVG(N134,N$90:N$99)</f>
        <v>7</v>
      </c>
      <c r="P134" s="236">
        <f>RANK(N134,N$90:N$99)</f>
        <v>5</v>
      </c>
      <c r="Q134" s="234">
        <f>O134-AVERAGE(O$90:O$99)</f>
        <v>1.5</v>
      </c>
      <c r="S134" s="184">
        <f t="shared" ref="S134:S142" si="9">M134</f>
        <v>2</v>
      </c>
      <c r="T134" s="269">
        <f t="shared" ref="T134:T142" si="10">I134</f>
        <v>6</v>
      </c>
      <c r="U134" s="186">
        <f t="shared" ref="U134:U142" si="11">O134</f>
        <v>7</v>
      </c>
      <c r="V134" s="237">
        <f t="shared" ref="V134:V142" si="12">T134-U134</f>
        <v>-1</v>
      </c>
      <c r="W134" s="237">
        <f t="shared" ref="W134:W142" si="13">V134^2</f>
        <v>1</v>
      </c>
      <c r="Y134" s="237">
        <f t="shared" ref="Y134:Y142" si="14">K134*Q134</f>
        <v>0.75</v>
      </c>
    </row>
    <row r="135" spans="1:26" ht="15" customHeight="1" x14ac:dyDescent="0.25">
      <c r="G135" s="184">
        <f t="shared" ref="G135:H135" si="15">A14</f>
        <v>3</v>
      </c>
      <c r="H135" s="269">
        <f t="shared" si="15"/>
        <v>2</v>
      </c>
      <c r="I135" s="187">
        <f>_xlfn.RANK.AVG(H135,H$90:H$99)</f>
        <v>2.5</v>
      </c>
      <c r="J135" s="187">
        <f>RANK(H135,H$90:H$99)</f>
        <v>1</v>
      </c>
      <c r="K135" s="234">
        <f>I135-AVERAGE(I$90:I$99)</f>
        <v>-3</v>
      </c>
      <c r="M135" s="184">
        <f t="shared" si="7"/>
        <v>3</v>
      </c>
      <c r="N135" s="235">
        <f t="shared" si="8"/>
        <v>2</v>
      </c>
      <c r="O135" s="236">
        <f>_xlfn.RANK.AVG(N135,N$90:N$99)</f>
        <v>2.5</v>
      </c>
      <c r="P135" s="236">
        <f>RANK(N135,N$90:N$99)</f>
        <v>1</v>
      </c>
      <c r="Q135" s="234">
        <f>O135-AVERAGE(O$90:O$99)</f>
        <v>-3</v>
      </c>
      <c r="S135" s="184">
        <f t="shared" si="9"/>
        <v>3</v>
      </c>
      <c r="T135" s="269">
        <f t="shared" si="10"/>
        <v>2.5</v>
      </c>
      <c r="U135" s="186">
        <f t="shared" si="11"/>
        <v>2.5</v>
      </c>
      <c r="V135" s="237">
        <f t="shared" si="12"/>
        <v>0</v>
      </c>
      <c r="W135" s="237">
        <f t="shared" si="13"/>
        <v>0</v>
      </c>
      <c r="Y135" s="237">
        <f t="shared" si="14"/>
        <v>9</v>
      </c>
    </row>
    <row r="136" spans="1:26" x14ac:dyDescent="0.25">
      <c r="G136" s="184">
        <f t="shared" ref="G136:H136" si="16">A15</f>
        <v>4</v>
      </c>
      <c r="H136" s="269">
        <f t="shared" si="16"/>
        <v>1</v>
      </c>
      <c r="I136" s="187">
        <f>_xlfn.RANK.AVG(H136,H$90:H$99)</f>
        <v>6</v>
      </c>
      <c r="J136" s="187">
        <f>RANK(H136,H$90:H$99)</f>
        <v>5</v>
      </c>
      <c r="K136" s="234">
        <f>I136-AVERAGE(I$90:I$99)</f>
        <v>0.5</v>
      </c>
      <c r="M136" s="184">
        <f t="shared" si="7"/>
        <v>4</v>
      </c>
      <c r="N136" s="235">
        <f t="shared" si="8"/>
        <v>1</v>
      </c>
      <c r="O136" s="236">
        <f>_xlfn.RANK.AVG(N136,N$90:N$99)</f>
        <v>7</v>
      </c>
      <c r="P136" s="236">
        <f>RANK(N136,N$90:N$99)</f>
        <v>5</v>
      </c>
      <c r="Q136" s="234">
        <f>O136-AVERAGE(O$90:O$99)</f>
        <v>1.5</v>
      </c>
      <c r="S136" s="184">
        <f t="shared" si="9"/>
        <v>4</v>
      </c>
      <c r="T136" s="269">
        <f t="shared" si="10"/>
        <v>6</v>
      </c>
      <c r="U136" s="186">
        <f t="shared" si="11"/>
        <v>7</v>
      </c>
      <c r="V136" s="237">
        <f t="shared" si="12"/>
        <v>-1</v>
      </c>
      <c r="W136" s="237">
        <f t="shared" si="13"/>
        <v>1</v>
      </c>
      <c r="Y136" s="237">
        <f t="shared" si="14"/>
        <v>0.75</v>
      </c>
    </row>
    <row r="137" spans="1:26" ht="15" customHeight="1" thickBot="1" x14ac:dyDescent="0.3">
      <c r="G137" s="184">
        <f t="shared" ref="G137:H137" si="17">A16</f>
        <v>5</v>
      </c>
      <c r="H137" s="269">
        <f t="shared" si="17"/>
        <v>2</v>
      </c>
      <c r="I137" s="187">
        <f>_xlfn.RANK.AVG(H137,H$90:H$99)</f>
        <v>2.5</v>
      </c>
      <c r="J137" s="187">
        <f>RANK(H137,H$90:H$99)</f>
        <v>1</v>
      </c>
      <c r="K137" s="234">
        <f>I137-AVERAGE(I$90:I$99)</f>
        <v>-3</v>
      </c>
      <c r="M137" s="184">
        <f t="shared" si="7"/>
        <v>5</v>
      </c>
      <c r="N137" s="235">
        <f t="shared" si="8"/>
        <v>2</v>
      </c>
      <c r="O137" s="236">
        <f>_xlfn.RANK.AVG(N137,N$90:N$99)</f>
        <v>2.5</v>
      </c>
      <c r="P137" s="236">
        <f>RANK(N137,N$90:N$99)</f>
        <v>1</v>
      </c>
      <c r="Q137" s="234">
        <f>O137-AVERAGE(O$90:O$99)</f>
        <v>-3</v>
      </c>
      <c r="S137" s="184">
        <f t="shared" si="9"/>
        <v>5</v>
      </c>
      <c r="T137" s="269">
        <f t="shared" si="10"/>
        <v>2.5</v>
      </c>
      <c r="U137" s="186">
        <f t="shared" si="11"/>
        <v>2.5</v>
      </c>
      <c r="V137" s="237">
        <f t="shared" si="12"/>
        <v>0</v>
      </c>
      <c r="W137" s="237">
        <f t="shared" si="13"/>
        <v>0</v>
      </c>
      <c r="Y137" s="237">
        <f t="shared" si="14"/>
        <v>9</v>
      </c>
    </row>
    <row r="138" spans="1:26" ht="16.5" thickBot="1" x14ac:dyDescent="0.3">
      <c r="A138" s="238" t="s">
        <v>277</v>
      </c>
      <c r="G138" s="184">
        <f t="shared" ref="G138:H138" si="18">A17</f>
        <v>7</v>
      </c>
      <c r="H138" s="269">
        <f t="shared" si="18"/>
        <v>-2</v>
      </c>
      <c r="I138" s="187">
        <f>_xlfn.RANK.AVG(H138,H$90:H$99)</f>
        <v>9</v>
      </c>
      <c r="J138" s="187">
        <f>RANK(H138,H$90:H$99)</f>
        <v>8</v>
      </c>
      <c r="K138" s="234">
        <f>I138-AVERAGE(I$90:I$99)</f>
        <v>3.5</v>
      </c>
      <c r="M138" s="184">
        <f t="shared" si="7"/>
        <v>7</v>
      </c>
      <c r="N138" s="235">
        <f t="shared" si="8"/>
        <v>1</v>
      </c>
      <c r="O138" s="236">
        <f>_xlfn.RANK.AVG(N138,N$90:N$99)</f>
        <v>7</v>
      </c>
      <c r="P138" s="236">
        <f>RANK(N138,N$90:N$99)</f>
        <v>5</v>
      </c>
      <c r="Q138" s="234">
        <f>O138-AVERAGE(O$90:O$99)</f>
        <v>1.5</v>
      </c>
      <c r="S138" s="184">
        <f t="shared" si="9"/>
        <v>7</v>
      </c>
      <c r="T138" s="269">
        <f t="shared" si="10"/>
        <v>9</v>
      </c>
      <c r="U138" s="186">
        <f t="shared" si="11"/>
        <v>7</v>
      </c>
      <c r="V138" s="237">
        <f t="shared" si="12"/>
        <v>2</v>
      </c>
      <c r="W138" s="237">
        <f t="shared" si="13"/>
        <v>4</v>
      </c>
      <c r="Y138" s="237">
        <f t="shared" si="14"/>
        <v>5.25</v>
      </c>
    </row>
    <row r="139" spans="1:26" ht="15" customHeight="1" x14ac:dyDescent="0.25">
      <c r="A139" s="239"/>
      <c r="B139" s="240"/>
      <c r="C139" s="241"/>
      <c r="G139" s="184">
        <f t="shared" ref="G139:H139" si="19">A18</f>
        <v>8</v>
      </c>
      <c r="H139" s="269">
        <f t="shared" si="19"/>
        <v>-2</v>
      </c>
      <c r="I139" s="187">
        <f>_xlfn.RANK.AVG(H139,H$90:H$99)</f>
        <v>9</v>
      </c>
      <c r="J139" s="187">
        <f>RANK(H139,H$90:H$99)</f>
        <v>8</v>
      </c>
      <c r="K139" s="234">
        <f>I139-AVERAGE(I$90:I$99)</f>
        <v>3.5</v>
      </c>
      <c r="M139" s="184">
        <f t="shared" si="7"/>
        <v>8</v>
      </c>
      <c r="N139" s="235">
        <f t="shared" si="8"/>
        <v>1</v>
      </c>
      <c r="O139" s="236">
        <f>_xlfn.RANK.AVG(N139,N$90:N$99)</f>
        <v>7</v>
      </c>
      <c r="P139" s="236">
        <f>RANK(N139,N$90:N$99)</f>
        <v>5</v>
      </c>
      <c r="Q139" s="234">
        <f>O139-AVERAGE(O$90:O$99)</f>
        <v>1.5</v>
      </c>
      <c r="S139" s="184">
        <f t="shared" si="9"/>
        <v>8</v>
      </c>
      <c r="T139" s="269">
        <f t="shared" si="10"/>
        <v>9</v>
      </c>
      <c r="U139" s="186">
        <f t="shared" si="11"/>
        <v>7</v>
      </c>
      <c r="V139" s="237">
        <f t="shared" si="12"/>
        <v>2</v>
      </c>
      <c r="W139" s="237">
        <f t="shared" si="13"/>
        <v>4</v>
      </c>
      <c r="Y139" s="237">
        <f t="shared" si="14"/>
        <v>5.25</v>
      </c>
    </row>
    <row r="140" spans="1:26" x14ac:dyDescent="0.25">
      <c r="A140" s="242" t="s">
        <v>278</v>
      </c>
      <c r="B140">
        <f>1-(6*SUM(W133:W142)/(COUNTA(G133:G142)*(COUNTA(G133:G142)^2-1)))</f>
        <v>0.84090909090909094</v>
      </c>
      <c r="C140" s="243"/>
      <c r="G140" s="184">
        <f t="shared" ref="G140:H140" si="20">A19</f>
        <v>9</v>
      </c>
      <c r="H140" s="269">
        <f t="shared" si="20"/>
        <v>-2</v>
      </c>
      <c r="I140" s="187">
        <f>_xlfn.RANK.AVG(H140,H$90:H$99)</f>
        <v>9</v>
      </c>
      <c r="J140" s="187">
        <f>RANK(H140,H$90:H$99)</f>
        <v>8</v>
      </c>
      <c r="K140" s="234">
        <f>I140-AVERAGE(I$90:I$99)</f>
        <v>3.5</v>
      </c>
      <c r="M140" s="184">
        <f t="shared" si="7"/>
        <v>9</v>
      </c>
      <c r="N140" s="235">
        <f t="shared" si="8"/>
        <v>1</v>
      </c>
      <c r="O140" s="236">
        <f>_xlfn.RANK.AVG(N140,N$90:N$99)</f>
        <v>7</v>
      </c>
      <c r="P140" s="236">
        <f>RANK(N140,N$90:N$99)</f>
        <v>5</v>
      </c>
      <c r="Q140" s="234">
        <f>O140-AVERAGE(O$90:O$99)</f>
        <v>1.5</v>
      </c>
      <c r="S140" s="184">
        <f t="shared" si="9"/>
        <v>9</v>
      </c>
      <c r="T140" s="269">
        <f t="shared" si="10"/>
        <v>9</v>
      </c>
      <c r="U140" s="186">
        <f t="shared" si="11"/>
        <v>7</v>
      </c>
      <c r="V140" s="237">
        <f t="shared" si="12"/>
        <v>2</v>
      </c>
      <c r="W140" s="237">
        <f t="shared" si="13"/>
        <v>4</v>
      </c>
      <c r="Y140" s="237">
        <f t="shared" si="14"/>
        <v>5.25</v>
      </c>
    </row>
    <row r="141" spans="1:26" ht="16.5" thickBot="1" x14ac:dyDescent="0.3">
      <c r="A141" s="244"/>
      <c r="B141" s="214"/>
      <c r="C141" s="245"/>
      <c r="G141" s="184">
        <f t="shared" ref="G141:H141" si="21">A20</f>
        <v>10</v>
      </c>
      <c r="H141" s="269">
        <f t="shared" si="21"/>
        <v>1</v>
      </c>
      <c r="I141" s="187">
        <f>_xlfn.RANK.AVG(H141,H$90:H$99)</f>
        <v>6</v>
      </c>
      <c r="J141" s="187">
        <f>RANK(H141,H$90:H$99)</f>
        <v>5</v>
      </c>
      <c r="K141" s="234">
        <f>I141-AVERAGE(I$90:I$99)</f>
        <v>0.5</v>
      </c>
      <c r="M141" s="184">
        <f t="shared" si="7"/>
        <v>10</v>
      </c>
      <c r="N141" s="235">
        <f t="shared" si="8"/>
        <v>2</v>
      </c>
      <c r="O141" s="236">
        <f>_xlfn.RANK.AVG(N141,N$90:N$99)</f>
        <v>2.5</v>
      </c>
      <c r="P141" s="236">
        <f>RANK(N141,N$90:N$99)</f>
        <v>1</v>
      </c>
      <c r="Q141" s="234">
        <f>O141-AVERAGE(O$90:O$99)</f>
        <v>-3</v>
      </c>
      <c r="S141" s="184">
        <f t="shared" si="9"/>
        <v>10</v>
      </c>
      <c r="T141" s="269">
        <f t="shared" si="10"/>
        <v>6</v>
      </c>
      <c r="U141" s="186">
        <f t="shared" si="11"/>
        <v>2.5</v>
      </c>
      <c r="V141" s="237">
        <f t="shared" si="12"/>
        <v>3.5</v>
      </c>
      <c r="W141" s="237">
        <f t="shared" si="13"/>
        <v>12.25</v>
      </c>
      <c r="Y141" s="237">
        <f t="shared" si="14"/>
        <v>-1.5</v>
      </c>
    </row>
    <row r="142" spans="1:26" ht="16.5" thickBot="1" x14ac:dyDescent="0.3">
      <c r="G142" s="184">
        <f t="shared" ref="G142:H142" si="22">A21</f>
        <v>11</v>
      </c>
      <c r="H142" s="269">
        <f t="shared" si="22"/>
        <v>2</v>
      </c>
      <c r="I142" s="187">
        <f>_xlfn.RANK.AVG(H142,H$90:H$99)</f>
        <v>2.5</v>
      </c>
      <c r="J142" s="187">
        <f>RANK(H142,H$90:H$99)</f>
        <v>1</v>
      </c>
      <c r="K142" s="234">
        <f>I142-AVERAGE(I$90:I$99)</f>
        <v>-3</v>
      </c>
      <c r="M142" s="184">
        <f t="shared" si="7"/>
        <v>11</v>
      </c>
      <c r="N142" s="235">
        <f t="shared" si="8"/>
        <v>2</v>
      </c>
      <c r="O142" s="236">
        <f>_xlfn.RANK.AVG(N142,N$90:N$99)</f>
        <v>2.5</v>
      </c>
      <c r="P142" s="236">
        <f>RANK(N142,N$90:N$99)</f>
        <v>1</v>
      </c>
      <c r="Q142" s="234">
        <f>O142-AVERAGE(O$90:O$99)</f>
        <v>-3</v>
      </c>
      <c r="S142" s="184">
        <f t="shared" si="9"/>
        <v>11</v>
      </c>
      <c r="T142" s="269">
        <f t="shared" si="10"/>
        <v>2.5</v>
      </c>
      <c r="U142" s="186">
        <f t="shared" si="11"/>
        <v>2.5</v>
      </c>
      <c r="V142" s="237">
        <f t="shared" si="12"/>
        <v>0</v>
      </c>
      <c r="W142" s="237">
        <f t="shared" si="13"/>
        <v>0</v>
      </c>
      <c r="Y142" s="237">
        <f t="shared" si="14"/>
        <v>9</v>
      </c>
    </row>
    <row r="143" spans="1:26" ht="16.5" thickBot="1" x14ac:dyDescent="0.3">
      <c r="A143" s="246" t="s">
        <v>279</v>
      </c>
      <c r="B143" s="247"/>
    </row>
    <row r="144" spans="1:26" ht="15" customHeight="1" x14ac:dyDescent="0.25">
      <c r="A144" s="239"/>
      <c r="B144" s="240"/>
      <c r="C144" s="240"/>
      <c r="D144" s="241"/>
    </row>
    <row r="145" spans="1:7" ht="15" customHeight="1" x14ac:dyDescent="0.25">
      <c r="A145" s="242" t="s">
        <v>280</v>
      </c>
      <c r="B145">
        <f>COUNTA(G133:G142)</f>
        <v>10</v>
      </c>
      <c r="D145" s="243"/>
      <c r="G145" s="163"/>
    </row>
    <row r="146" spans="1:7" x14ac:dyDescent="0.25">
      <c r="A146" s="248" t="s">
        <v>281</v>
      </c>
      <c r="B146" s="249">
        <f>STDEV(I133:I142)</f>
        <v>2.857738033247041</v>
      </c>
      <c r="D146" s="243"/>
      <c r="G146" s="163"/>
    </row>
    <row r="147" spans="1:7" x14ac:dyDescent="0.25">
      <c r="A147" s="248" t="s">
        <v>282</v>
      </c>
      <c r="B147" s="249">
        <f>STDEV(O133:O142)</f>
        <v>2.3717082451262845</v>
      </c>
      <c r="D147" s="243"/>
      <c r="G147" s="163"/>
    </row>
    <row r="148" spans="1:7" x14ac:dyDescent="0.25">
      <c r="A148" s="248" t="s">
        <v>283</v>
      </c>
      <c r="B148">
        <f>SUM(Y133:Y142)</f>
        <v>51.75</v>
      </c>
      <c r="D148" s="243"/>
      <c r="G148" s="259"/>
    </row>
    <row r="149" spans="1:7" ht="16.5" thickBot="1" x14ac:dyDescent="0.3">
      <c r="A149" s="244"/>
      <c r="B149" s="214"/>
      <c r="C149" s="214"/>
      <c r="D149" s="245"/>
      <c r="G149" s="163"/>
    </row>
    <row r="150" spans="1:7" x14ac:dyDescent="0.25">
      <c r="A150" s="239"/>
      <c r="B150" s="240"/>
      <c r="C150" s="240"/>
      <c r="D150" s="241"/>
    </row>
    <row r="151" spans="1:7" x14ac:dyDescent="0.25">
      <c r="A151" s="242" t="s">
        <v>278</v>
      </c>
      <c r="B151">
        <f>B148/((B145-1)*B146*B147)</f>
        <v>0.84836778059781515</v>
      </c>
      <c r="D151" s="243"/>
    </row>
    <row r="152" spans="1:7" ht="16.5" thickBot="1" x14ac:dyDescent="0.3">
      <c r="A152" s="244"/>
      <c r="B152" s="214"/>
      <c r="C152" s="214"/>
      <c r="D152" s="245"/>
    </row>
    <row r="157" spans="1:7" x14ac:dyDescent="0.25">
      <c r="A157" s="163" t="s">
        <v>247</v>
      </c>
      <c r="B157" s="163"/>
      <c r="C157" s="163"/>
      <c r="D157" s="163"/>
      <c r="E157" s="163"/>
      <c r="F157" s="163"/>
    </row>
    <row r="158" spans="1:7" x14ac:dyDescent="0.25">
      <c r="A158" s="163" t="s">
        <v>248</v>
      </c>
      <c r="B158" s="163"/>
      <c r="C158" s="163"/>
      <c r="D158" s="163"/>
      <c r="E158" s="163"/>
      <c r="F158" s="163"/>
    </row>
    <row r="159" spans="1:7" x14ac:dyDescent="0.25">
      <c r="A159" s="163" t="s">
        <v>249</v>
      </c>
      <c r="B159" s="163"/>
      <c r="C159" s="163"/>
      <c r="D159" s="163"/>
      <c r="E159" s="163"/>
      <c r="F159" s="163"/>
    </row>
    <row r="160" spans="1:7" ht="28.5" customHeight="1" x14ac:dyDescent="0.25">
      <c r="A160" s="259" t="s">
        <v>250</v>
      </c>
      <c r="B160" s="259"/>
      <c r="C160" s="259"/>
      <c r="D160" s="259"/>
      <c r="E160" s="259"/>
      <c r="F160" s="259"/>
    </row>
    <row r="161" spans="1:9" x14ac:dyDescent="0.25">
      <c r="A161" s="163" t="s">
        <v>251</v>
      </c>
      <c r="B161" s="163"/>
      <c r="C161" s="163"/>
      <c r="D161" s="163"/>
      <c r="E161" s="163"/>
      <c r="F161" s="163"/>
    </row>
    <row r="162" spans="1:9" ht="21" x14ac:dyDescent="0.35">
      <c r="D162" s="250"/>
    </row>
    <row r="163" spans="1:9" ht="21" x14ac:dyDescent="0.35">
      <c r="A163" s="251" t="s">
        <v>278</v>
      </c>
      <c r="B163" s="250"/>
      <c r="E163" s="252" t="s">
        <v>284</v>
      </c>
      <c r="G163" s="250"/>
      <c r="H163" s="250"/>
      <c r="I163" s="250"/>
    </row>
    <row r="169" spans="1:9" ht="15" customHeight="1" x14ac:dyDescent="0.25"/>
  </sheetData>
  <mergeCells count="49">
    <mergeCell ref="Y131:Y132"/>
    <mergeCell ref="Q131:Q132"/>
    <mergeCell ref="S131:S132"/>
    <mergeCell ref="T131:T132"/>
    <mergeCell ref="U131:U132"/>
    <mergeCell ref="V131:V132"/>
    <mergeCell ref="W131:W132"/>
    <mergeCell ref="M129:Q129"/>
    <mergeCell ref="G131:G132"/>
    <mergeCell ref="H131:H132"/>
    <mergeCell ref="I131:I132"/>
    <mergeCell ref="J131:J132"/>
    <mergeCell ref="K131:K132"/>
    <mergeCell ref="M131:M132"/>
    <mergeCell ref="N131:N132"/>
    <mergeCell ref="O131:O132"/>
    <mergeCell ref="P131:P132"/>
    <mergeCell ref="T88:T89"/>
    <mergeCell ref="U88:U89"/>
    <mergeCell ref="V88:V89"/>
    <mergeCell ref="W88:W89"/>
    <mergeCell ref="Y88:Y89"/>
    <mergeCell ref="M88:M89"/>
    <mergeCell ref="N88:N89"/>
    <mergeCell ref="O88:O89"/>
    <mergeCell ref="P88:P89"/>
    <mergeCell ref="Q88:Q89"/>
    <mergeCell ref="S88:S89"/>
    <mergeCell ref="B80:G80"/>
    <mergeCell ref="B81:G81"/>
    <mergeCell ref="B84:G84"/>
    <mergeCell ref="G86:K86"/>
    <mergeCell ref="M86:Q86"/>
    <mergeCell ref="G88:G89"/>
    <mergeCell ref="H88:H89"/>
    <mergeCell ref="I88:I89"/>
    <mergeCell ref="J88:J89"/>
    <mergeCell ref="K88:K89"/>
    <mergeCell ref="A66:L66"/>
    <mergeCell ref="A68:F68"/>
    <mergeCell ref="A74:F74"/>
    <mergeCell ref="B123:G123"/>
    <mergeCell ref="B124:G124"/>
    <mergeCell ref="B127:G127"/>
    <mergeCell ref="G129:K129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 brutes</vt:lpstr>
      <vt:lpstr>Recodage Données</vt:lpstr>
      <vt:lpstr>Recodage sans NON</vt:lpstr>
      <vt:lpstr>Alpha de Cronbach</vt:lpstr>
      <vt:lpstr>Analyse Descript - Info général</vt:lpstr>
      <vt:lpstr>Analyse Descript - Questionnair</vt:lpstr>
      <vt:lpstr>Corrélation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Brodard Marion</dc:creator>
  <cp:lastModifiedBy>Junker-Tschopp Chantal</cp:lastModifiedBy>
  <dcterms:created xsi:type="dcterms:W3CDTF">2024-05-03T20:14:29Z</dcterms:created>
  <dcterms:modified xsi:type="dcterms:W3CDTF">2024-05-08T20:35:16Z</dcterms:modified>
</cp:coreProperties>
</file>