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DEC770AE-9A15-4DA6-A2BD-75D674112AD2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General ledger empty" sheetId="13" r:id="rId1"/>
    <sheet name="Accounts &amp; OB" sheetId="1" r:id="rId2"/>
    <sheet name="Income statement &amp; BS" sheetId="3" r:id="rId3"/>
  </sheets>
  <calcPr calcId="191029"/>
</workbook>
</file>

<file path=xl/calcChain.xml><?xml version="1.0" encoding="utf-8"?>
<calcChain xmlns="http://schemas.openxmlformats.org/spreadsheetml/2006/main">
  <c r="D118" i="13" l="1"/>
  <c r="C118" i="13"/>
  <c r="B118" i="13"/>
  <c r="B119" i="13" s="1"/>
  <c r="A118" i="13"/>
  <c r="D119" i="13"/>
  <c r="N61" i="13"/>
  <c r="B74" i="13"/>
  <c r="N5" i="13"/>
  <c r="D14" i="13"/>
  <c r="P7" i="13"/>
  <c r="P6" i="13"/>
  <c r="B73" i="13"/>
  <c r="B72" i="13"/>
  <c r="P2" i="13"/>
  <c r="C34" i="1" l="1"/>
  <c r="B34" i="1"/>
  <c r="B60" i="1" s="1"/>
  <c r="B5" i="1"/>
  <c r="N102" i="13"/>
  <c r="L102" i="13"/>
  <c r="K102" i="13" s="1"/>
  <c r="I102" i="13"/>
  <c r="H102" i="13" s="1"/>
  <c r="G102" i="13"/>
  <c r="D102" i="13"/>
  <c r="B102" i="13"/>
  <c r="A102" i="13" s="1"/>
  <c r="K101" i="13"/>
  <c r="F101" i="13"/>
  <c r="A101" i="13"/>
  <c r="L92" i="13"/>
  <c r="N98" i="13" s="1"/>
  <c r="M98" i="13" s="1"/>
  <c r="I92" i="13"/>
  <c r="H92" i="13"/>
  <c r="G92" i="13"/>
  <c r="F92" i="13" s="1"/>
  <c r="D92" i="13"/>
  <c r="B92" i="13"/>
  <c r="K91" i="13"/>
  <c r="F91" i="13"/>
  <c r="A91" i="13"/>
  <c r="N82" i="13"/>
  <c r="L88" i="13"/>
  <c r="K88" i="13" s="1"/>
  <c r="M82" i="13"/>
  <c r="L82" i="13"/>
  <c r="N88" i="13" s="1"/>
  <c r="M88" i="13" s="1"/>
  <c r="I82" i="13"/>
  <c r="H82" i="13" s="1"/>
  <c r="G82" i="13"/>
  <c r="D82" i="13"/>
  <c r="B88" i="13"/>
  <c r="A88" i="13" s="1"/>
  <c r="C82" i="13"/>
  <c r="B82" i="13"/>
  <c r="A82" i="13" s="1"/>
  <c r="K81" i="13"/>
  <c r="F81" i="13"/>
  <c r="A81" i="13"/>
  <c r="N71" i="13"/>
  <c r="L78" i="13" s="1"/>
  <c r="K78" i="13" s="1"/>
  <c r="L71" i="13"/>
  <c r="K71" i="13"/>
  <c r="I71" i="13"/>
  <c r="H71" i="13" s="1"/>
  <c r="G71" i="13"/>
  <c r="F71" i="13" s="1"/>
  <c r="D71" i="13"/>
  <c r="D78" i="13" s="1"/>
  <c r="C78" i="13" s="1"/>
  <c r="B71" i="13"/>
  <c r="A71" i="13"/>
  <c r="K70" i="13"/>
  <c r="F70" i="13"/>
  <c r="A70" i="13"/>
  <c r="G67" i="13"/>
  <c r="F67" i="13" s="1"/>
  <c r="N60" i="13"/>
  <c r="M60" i="13" s="1"/>
  <c r="L60" i="13"/>
  <c r="I60" i="13"/>
  <c r="H60" i="13"/>
  <c r="G60" i="13"/>
  <c r="I67" i="13" s="1"/>
  <c r="H67" i="13" s="1"/>
  <c r="F60" i="13"/>
  <c r="D60" i="13"/>
  <c r="C60" i="13" s="1"/>
  <c r="B60" i="13"/>
  <c r="D67" i="13" s="1"/>
  <c r="C67" i="13" s="1"/>
  <c r="A60" i="13"/>
  <c r="K59" i="13"/>
  <c r="F59" i="13"/>
  <c r="A59" i="13"/>
  <c r="N47" i="13"/>
  <c r="M47" i="13" s="1"/>
  <c r="L47" i="13"/>
  <c r="K47" i="13" s="1"/>
  <c r="I47" i="13"/>
  <c r="H47" i="13" s="1"/>
  <c r="G47" i="13"/>
  <c r="F47" i="13"/>
  <c r="D47" i="13"/>
  <c r="C47" i="13" s="1"/>
  <c r="B47" i="13"/>
  <c r="A47" i="13" s="1"/>
  <c r="K46" i="13"/>
  <c r="F46" i="13"/>
  <c r="A46" i="13"/>
  <c r="N35" i="13"/>
  <c r="M35" i="13" s="1"/>
  <c r="L35" i="13"/>
  <c r="K35" i="13"/>
  <c r="I35" i="13"/>
  <c r="H35" i="13" s="1"/>
  <c r="G35" i="13"/>
  <c r="I43" i="13" s="1"/>
  <c r="H43" i="13" s="1"/>
  <c r="D35" i="13"/>
  <c r="C35" i="13"/>
  <c r="B35" i="13"/>
  <c r="B43" i="13" s="1"/>
  <c r="A43" i="13" s="1"/>
  <c r="A35" i="13"/>
  <c r="K34" i="13"/>
  <c r="F34" i="13"/>
  <c r="A34" i="13"/>
  <c r="N25" i="13"/>
  <c r="L31" i="13" s="1"/>
  <c r="K31" i="13" s="1"/>
  <c r="L25" i="13"/>
  <c r="K25" i="13" s="1"/>
  <c r="I25" i="13"/>
  <c r="H25" i="13" s="1"/>
  <c r="G25" i="13"/>
  <c r="F25" i="13" s="1"/>
  <c r="B25" i="13"/>
  <c r="A25" i="13" s="1"/>
  <c r="K24" i="13"/>
  <c r="F24" i="13"/>
  <c r="A24" i="13"/>
  <c r="N14" i="13"/>
  <c r="L14" i="13"/>
  <c r="K14" i="13" s="1"/>
  <c r="I14" i="13"/>
  <c r="H14" i="13" s="1"/>
  <c r="G14" i="13"/>
  <c r="I21" i="13" s="1"/>
  <c r="B14" i="13"/>
  <c r="A14" i="13" s="1"/>
  <c r="K13" i="13"/>
  <c r="F13" i="13"/>
  <c r="A13" i="13"/>
  <c r="L2" i="13"/>
  <c r="I2" i="13"/>
  <c r="H2" i="13" s="1"/>
  <c r="G2" i="13"/>
  <c r="D2" i="13"/>
  <c r="B2" i="13"/>
  <c r="K1" i="13"/>
  <c r="F1" i="13"/>
  <c r="A1" i="13"/>
  <c r="D31" i="13"/>
  <c r="C31" i="13" s="1"/>
  <c r="G78" i="13"/>
  <c r="G79" i="13" s="1"/>
  <c r="C2" i="13"/>
  <c r="G21" i="13"/>
  <c r="C71" i="13"/>
  <c r="G88" i="13"/>
  <c r="F88" i="13" s="1"/>
  <c r="K92" i="13"/>
  <c r="G108" i="13"/>
  <c r="B56" i="13"/>
  <c r="B57" i="13" s="1"/>
  <c r="L56" i="13"/>
  <c r="K56" i="13"/>
  <c r="I98" i="13"/>
  <c r="H98" i="13" s="1"/>
  <c r="L67" i="13"/>
  <c r="K67" i="13" s="1"/>
  <c r="I31" i="13"/>
  <c r="H31" i="13" s="1"/>
  <c r="L98" i="13"/>
  <c r="K98" i="13" s="1"/>
  <c r="I10" i="13"/>
  <c r="I11" i="13" s="1"/>
  <c r="I78" i="13"/>
  <c r="H78" i="13" s="1"/>
  <c r="G43" i="13"/>
  <c r="B67" i="13"/>
  <c r="L99" i="13"/>
  <c r="I68" i="13" l="1"/>
  <c r="D79" i="13"/>
  <c r="B89" i="13"/>
  <c r="L57" i="13"/>
  <c r="G109" i="13"/>
  <c r="B68" i="13"/>
  <c r="G22" i="13"/>
  <c r="I22" i="13"/>
  <c r="G44" i="13"/>
  <c r="N89" i="13"/>
  <c r="I79" i="13"/>
  <c r="L68" i="13"/>
  <c r="A67" i="13"/>
  <c r="D32" i="13"/>
  <c r="H10" i="13"/>
  <c r="F21" i="13"/>
  <c r="F35" i="13"/>
  <c r="I56" i="13"/>
  <c r="I88" i="13"/>
  <c r="H88" i="13" s="1"/>
  <c r="D88" i="13"/>
  <c r="A56" i="13"/>
  <c r="G98" i="13"/>
  <c r="F98" i="13" s="1"/>
  <c r="I108" i="13"/>
  <c r="H108" i="13" s="1"/>
  <c r="F43" i="13"/>
  <c r="F108" i="13"/>
  <c r="L10" i="13"/>
  <c r="L89" i="13"/>
  <c r="K82" i="13"/>
  <c r="D56" i="13"/>
  <c r="C56" i="13" s="1"/>
  <c r="N56" i="13"/>
  <c r="M56" i="13" s="1"/>
  <c r="F78" i="13"/>
  <c r="N43" i="13"/>
  <c r="B10" i="13"/>
  <c r="A10" i="13" s="1"/>
  <c r="L43" i="13"/>
  <c r="K43" i="13" s="1"/>
  <c r="D68" i="13"/>
  <c r="N108" i="13"/>
  <c r="M108" i="13" s="1"/>
  <c r="L79" i="13"/>
  <c r="G10" i="13"/>
  <c r="F10" i="13" s="1"/>
  <c r="F2" i="13"/>
  <c r="M14" i="13"/>
  <c r="L21" i="13"/>
  <c r="K21" i="13" s="1"/>
  <c r="N99" i="13"/>
  <c r="I32" i="13"/>
  <c r="I44" i="13"/>
  <c r="B44" i="13"/>
  <c r="H21" i="13"/>
  <c r="N21" i="13"/>
  <c r="M21" i="13" s="1"/>
  <c r="K60" i="13"/>
  <c r="N67" i="13"/>
  <c r="D98" i="13"/>
  <c r="C98" i="13" s="1"/>
  <c r="A92" i="13"/>
  <c r="G89" i="13"/>
  <c r="M71" i="13"/>
  <c r="L32" i="13"/>
  <c r="N78" i="13"/>
  <c r="M78" i="13" s="1"/>
  <c r="M102" i="13"/>
  <c r="L108" i="13"/>
  <c r="K108" i="13" s="1"/>
  <c r="I99" i="13"/>
  <c r="G31" i="13"/>
  <c r="G68" i="13"/>
  <c r="D10" i="13"/>
  <c r="C10" i="13" s="1"/>
  <c r="A2" i="13"/>
  <c r="N10" i="13"/>
  <c r="K2" i="13"/>
  <c r="D21" i="13"/>
  <c r="C21" i="13" s="1"/>
  <c r="B21" i="13"/>
  <c r="B31" i="13"/>
  <c r="N31" i="13"/>
  <c r="M25" i="13"/>
  <c r="D99" i="13"/>
  <c r="C92" i="13"/>
  <c r="B98" i="13"/>
  <c r="I109" i="13"/>
  <c r="C102" i="13"/>
  <c r="D108" i="13"/>
  <c r="B108" i="13"/>
  <c r="A108" i="13" s="1"/>
  <c r="G56" i="13"/>
  <c r="F14" i="13"/>
  <c r="F102" i="13"/>
  <c r="D43" i="13"/>
  <c r="B78" i="13"/>
  <c r="F82" i="13"/>
  <c r="G99" i="13" l="1"/>
  <c r="I89" i="13"/>
  <c r="N57" i="13"/>
  <c r="B11" i="13"/>
  <c r="L109" i="13"/>
  <c r="L22" i="13"/>
  <c r="B109" i="13"/>
  <c r="N44" i="13"/>
  <c r="M43" i="13"/>
  <c r="L44" i="13"/>
  <c r="C88" i="13"/>
  <c r="D89" i="13"/>
  <c r="G11" i="13"/>
  <c r="N109" i="13"/>
  <c r="K10" i="13"/>
  <c r="L11" i="13"/>
  <c r="D57" i="13"/>
  <c r="H56" i="13"/>
  <c r="I57" i="13"/>
  <c r="D11" i="13"/>
  <c r="A78" i="13"/>
  <c r="B79" i="13"/>
  <c r="F56" i="13"/>
  <c r="G57" i="13"/>
  <c r="A31" i="13"/>
  <c r="B32" i="13"/>
  <c r="F31" i="13"/>
  <c r="G32" i="13"/>
  <c r="C108" i="13"/>
  <c r="D109" i="13"/>
  <c r="N32" i="13"/>
  <c r="M31" i="13"/>
  <c r="D44" i="13"/>
  <c r="C43" i="13"/>
  <c r="A98" i="13"/>
  <c r="B99" i="13"/>
  <c r="B22" i="13"/>
  <c r="A21" i="13"/>
  <c r="M10" i="13"/>
  <c r="N11" i="13"/>
  <c r="N22" i="13"/>
  <c r="N68" i="13"/>
  <c r="M67" i="13"/>
  <c r="D22" i="13"/>
  <c r="N79" i="13"/>
  <c r="C60" i="1"/>
</calcChain>
</file>

<file path=xl/sharedStrings.xml><?xml version="1.0" encoding="utf-8"?>
<sst xmlns="http://schemas.openxmlformats.org/spreadsheetml/2006/main" count="36" uniqueCount="36">
  <si>
    <t>Total</t>
  </si>
  <si>
    <t>Petty Cash</t>
  </si>
  <si>
    <t>Bank CS current account (10'000.-)</t>
  </si>
  <si>
    <t>Trade receivables / customers</t>
  </si>
  <si>
    <t>Stock of shoe accessories</t>
  </si>
  <si>
    <t>Delivery vehicle</t>
  </si>
  <si>
    <t>Commercial building</t>
  </si>
  <si>
    <t>Various assets</t>
  </si>
  <si>
    <t>Trade payables / Suppliers</t>
  </si>
  <si>
    <t>Mortgage BCVs</t>
  </si>
  <si>
    <t>Debt to Garage</t>
  </si>
  <si>
    <t xml:space="preserve">Various debts </t>
  </si>
  <si>
    <t>Private</t>
  </si>
  <si>
    <t>Equity</t>
  </si>
  <si>
    <t>Sales of shoes</t>
  </si>
  <si>
    <t>Sales of shoe accessories</t>
  </si>
  <si>
    <t>Sales to ourselves</t>
  </si>
  <si>
    <t>COGS shoes</t>
  </si>
  <si>
    <t>Purchase of shoe accessories</t>
  </si>
  <si>
    <t>Selling expenses</t>
  </si>
  <si>
    <t>Purchase expenses</t>
  </si>
  <si>
    <t>Discounts given (on sales)</t>
  </si>
  <si>
    <t>Discounts received (on purchase)</t>
  </si>
  <si>
    <t>Salaries/ payroll and social charges</t>
  </si>
  <si>
    <t>Interests &amp; Fees</t>
  </si>
  <si>
    <t>Depreciation</t>
  </si>
  <si>
    <t>Other operating expenses</t>
  </si>
  <si>
    <t xml:space="preserve">Revenue on computer </t>
  </si>
  <si>
    <t>Extraordinary expenses &amp; revenues</t>
  </si>
  <si>
    <t>Debit</t>
  </si>
  <si>
    <t>Credit</t>
  </si>
  <si>
    <t>Income statement (P&amp;L)</t>
  </si>
  <si>
    <t>Balance sheet as of December 31st</t>
  </si>
  <si>
    <t>Stock of shoe</t>
  </si>
  <si>
    <t>Inventory variation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</si>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</sst>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5" fillId="0" borderId="7" xfId="1" applyFont="1" applyBorder="1"/>
    <xf numFmtId="0" fontId="2" fillId="0" borderId="9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7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wrapText="1"/>
    </xf>
    <xf numFmtId="0" fontId="0" fillId="0" borderId="0" xfId="0"/>
    <xf numFmtId="0" fontId="2" fillId="0" borderId="0" xfId="0" applyFont="1"/>
    <xf numFmtId="164" fontId="0" fillId="0" borderId="15" xfId="1" applyFont="1" applyBorder="1"/>
    <xf numFmtId="0" fontId="2" fillId="0" borderId="14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4" fontId="2" fillId="0" borderId="0" xfId="0" applyNumberFormat="1" applyFont="1" applyFill="1"/>
    <xf numFmtId="0" fontId="2" fillId="4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</cellXfs>
  <cellStyles count="3">
    <cellStyle name="Comma" xfId="1" builtinId="3"/>
    <cellStyle name="Comma 2" xfId="2" xr:uid="{6E6925B3-3E3C-4064-8B7C-5BF505FB17AB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topLeftCell="A42" zoomScale="175" zoomScaleNormal="175" workbookViewId="0">
      <selection activeCell="O43" sqref="O43"/>
    </sheetView>
  </sheetViews>
  <sheetFormatPr defaultColWidth="9.140625" defaultRowHeight="12.75" x14ac:dyDescent="0.2"/>
  <cols>
    <col min="1" max="1" width="3.28515625" style="4" customWidth="1"/>
    <col min="2" max="2" width="10.7109375" style="5" customWidth="1"/>
    <col min="3" max="3" width="3.28515625" style="4" customWidth="1"/>
    <col min="4" max="4" width="10.7109375" style="5" customWidth="1"/>
    <col min="5" max="5" width="4.7109375" style="6" customWidth="1"/>
    <col min="6" max="6" width="3.28515625" style="4" customWidth="1"/>
    <col min="7" max="7" width="10.7109375" style="5" customWidth="1"/>
    <col min="8" max="8" width="3.28515625" style="4" customWidth="1"/>
    <col min="9" max="9" width="10.7109375" style="5" customWidth="1"/>
    <col min="10" max="10" width="4.7109375" style="5" customWidth="1"/>
    <col min="11" max="11" width="3.28515625" style="4" customWidth="1"/>
    <col min="12" max="12" width="10.7109375" style="5" customWidth="1"/>
    <col min="13" max="13" width="3.28515625" style="4" customWidth="1"/>
    <col min="14" max="14" width="10.7109375" style="5" customWidth="1"/>
    <col min="15" max="16384" width="9.140625" style="6"/>
  </cols>
  <sheetData>
    <row r="1" spans="1:16" ht="27.95" customHeight="1" thickBot="1" x14ac:dyDescent="0.25">
      <c r="A1" s="38" t="str">
        <f>IF('Accounts &amp; OB'!A3&lt;&gt;"",'Accounts &amp; OB'!A3,"")</f>
        <v>Petty Cash</v>
      </c>
      <c r="B1" s="38"/>
      <c r="C1" s="38"/>
      <c r="D1" s="38"/>
      <c r="F1" s="38" t="str">
        <f>IF('Accounts &amp; OB'!A4&lt;&gt;"",'Accounts &amp; OB'!A4,"")</f>
        <v/>
      </c>
      <c r="G1" s="38"/>
      <c r="H1" s="38"/>
      <c r="I1" s="38"/>
      <c r="K1" s="38" t="str">
        <f>IF('Accounts &amp; OB'!A5&lt;&gt;"",'Accounts &amp; OB'!A5,"")</f>
        <v>Bank CS current account (10'000.-)</v>
      </c>
      <c r="L1" s="38"/>
      <c r="M1" s="38"/>
      <c r="N1" s="38"/>
    </row>
    <row r="2" spans="1:16" x14ac:dyDescent="0.2">
      <c r="A2" s="24" t="str">
        <f>IF(B2&lt;&gt;"","SI","")</f>
        <v>SI</v>
      </c>
      <c r="B2" s="25">
        <f>IF('Accounts &amp; OB'!B3&lt;&gt;"",'Accounts &amp; OB'!B3,"")</f>
        <v>7800</v>
      </c>
      <c r="C2" s="24" t="str">
        <f>IF(D2&lt;&gt;"","SI","")</f>
        <v/>
      </c>
      <c r="D2" s="26" t="str">
        <f>IF('Accounts &amp; OB'!C3&lt;&gt;"",'Accounts &amp; OB'!C3,"")</f>
        <v/>
      </c>
      <c r="F2" s="24" t="str">
        <f>IF(G2&lt;&gt;"","SI","")</f>
        <v/>
      </c>
      <c r="G2" s="25" t="str">
        <f>IF('Accounts &amp; OB'!B4&lt;&gt;"",'Accounts &amp; OB'!B4,"")</f>
        <v/>
      </c>
      <c r="H2" s="24" t="str">
        <f>IF(I2&lt;&gt;"","SI","")</f>
        <v/>
      </c>
      <c r="I2" s="26" t="str">
        <f>IF('Accounts &amp; OB'!C4&lt;&gt;"",'Accounts &amp; OB'!C4,"")</f>
        <v/>
      </c>
      <c r="K2" s="24" t="str">
        <f>IF(L2&lt;&gt;"","SI","")</f>
        <v>SI</v>
      </c>
      <c r="L2" s="25">
        <f>IF('Accounts &amp; OB'!B5&lt;&gt;"",'Accounts &amp; OB'!B5,"")</f>
        <v>31290</v>
      </c>
      <c r="M2" s="24">
        <v>17</v>
      </c>
      <c r="N2" s="26">
        <v>7500</v>
      </c>
      <c r="P2" s="6">
        <f>+B3*25%</f>
        <v>24500</v>
      </c>
    </row>
    <row r="3" spans="1:16" x14ac:dyDescent="0.2">
      <c r="A3" s="27">
        <v>4</v>
      </c>
      <c r="B3" s="28">
        <v>98000</v>
      </c>
      <c r="C3" s="27">
        <v>2</v>
      </c>
      <c r="D3" s="29">
        <v>400</v>
      </c>
      <c r="F3" s="27"/>
      <c r="G3" s="28"/>
      <c r="H3" s="27"/>
      <c r="I3" s="29"/>
      <c r="K3" s="27">
        <v>7</v>
      </c>
      <c r="L3" s="28">
        <v>7760</v>
      </c>
      <c r="M3" s="27">
        <v>6</v>
      </c>
      <c r="N3" s="29">
        <v>4200</v>
      </c>
    </row>
    <row r="4" spans="1:16" x14ac:dyDescent="0.2">
      <c r="A4" s="27"/>
      <c r="B4" s="28"/>
      <c r="C4" s="27">
        <v>5</v>
      </c>
      <c r="D4" s="29">
        <v>690</v>
      </c>
      <c r="F4" s="27"/>
      <c r="G4" s="28"/>
      <c r="H4" s="27"/>
      <c r="I4" s="29"/>
      <c r="K4" s="27">
        <v>18</v>
      </c>
      <c r="L4" s="28">
        <v>2000</v>
      </c>
      <c r="M4" s="27">
        <v>8</v>
      </c>
      <c r="N4" s="29">
        <v>48000</v>
      </c>
    </row>
    <row r="5" spans="1:16" x14ac:dyDescent="0.2">
      <c r="A5" s="27"/>
      <c r="B5" s="28"/>
      <c r="C5" s="27"/>
      <c r="D5" s="29"/>
      <c r="F5" s="27"/>
      <c r="G5" s="28"/>
      <c r="H5" s="27"/>
      <c r="I5" s="29"/>
      <c r="K5" s="27"/>
      <c r="L5" s="28"/>
      <c r="M5" s="27">
        <v>9</v>
      </c>
      <c r="N5" s="29">
        <f>3500*97/100</f>
        <v>3395</v>
      </c>
    </row>
    <row r="6" spans="1:16" x14ac:dyDescent="0.2">
      <c r="A6" s="27"/>
      <c r="B6" s="28"/>
      <c r="C6" s="27"/>
      <c r="D6" s="29"/>
      <c r="F6" s="27"/>
      <c r="G6" s="28"/>
      <c r="H6" s="27"/>
      <c r="I6" s="29"/>
      <c r="K6" s="27"/>
      <c r="L6" s="28"/>
      <c r="M6" s="27">
        <v>10</v>
      </c>
      <c r="N6" s="29">
        <v>14800</v>
      </c>
      <c r="P6" s="6">
        <f>L3*100/97</f>
        <v>8000</v>
      </c>
    </row>
    <row r="7" spans="1:16" x14ac:dyDescent="0.2">
      <c r="A7" s="27"/>
      <c r="B7" s="28"/>
      <c r="C7" s="27"/>
      <c r="D7" s="29"/>
      <c r="F7" s="27"/>
      <c r="G7" s="28"/>
      <c r="H7" s="27"/>
      <c r="I7" s="29"/>
      <c r="K7" s="27"/>
      <c r="L7" s="28"/>
      <c r="M7" s="27">
        <v>11</v>
      </c>
      <c r="N7" s="29">
        <v>45000</v>
      </c>
      <c r="P7" s="41">
        <f>P6-L3</f>
        <v>240</v>
      </c>
    </row>
    <row r="8" spans="1:16" x14ac:dyDescent="0.2">
      <c r="A8" s="27"/>
      <c r="B8" s="28"/>
      <c r="C8" s="27"/>
      <c r="D8" s="29"/>
      <c r="F8" s="27"/>
      <c r="G8" s="28"/>
      <c r="H8" s="27"/>
      <c r="I8" s="29"/>
      <c r="K8" s="27"/>
      <c r="L8" s="28"/>
      <c r="M8" s="27">
        <v>15</v>
      </c>
      <c r="N8" s="29">
        <v>10000</v>
      </c>
    </row>
    <row r="9" spans="1:16" x14ac:dyDescent="0.2">
      <c r="A9" s="27"/>
      <c r="B9" s="28"/>
      <c r="C9" s="27"/>
      <c r="D9" s="29"/>
      <c r="F9" s="27"/>
      <c r="G9" s="28"/>
      <c r="H9" s="27"/>
      <c r="I9" s="29"/>
      <c r="K9" s="27"/>
      <c r="L9" s="28"/>
      <c r="M9" s="27">
        <v>16</v>
      </c>
      <c r="N9" s="29">
        <v>15000</v>
      </c>
    </row>
    <row r="10" spans="1:16" ht="12.75" customHeight="1" x14ac:dyDescent="0.2">
      <c r="A10" s="4" t="str">
        <f>IF(B10&lt;&gt;"","SF","")</f>
        <v/>
      </c>
      <c r="B10" s="30" t="str">
        <f>IF(SUM(D2:D9)&gt;SUM(B2:B9),SUM(D2:D9)-SUM(B2:B9),"")</f>
        <v/>
      </c>
      <c r="C10" s="4" t="str">
        <f>IF(D10&lt;&gt;"","SF","")</f>
        <v>SF</v>
      </c>
      <c r="D10" s="31">
        <f>IF(SUM(B2:B9)&gt;SUM(D2:D9),SUM(B2:B9)-SUM(D2:D9),"")</f>
        <v>104710</v>
      </c>
      <c r="F10" s="4" t="str">
        <f>IF(G10&lt;&gt;"","SF","")</f>
        <v/>
      </c>
      <c r="G10" s="30" t="str">
        <f>IF(SUM(I2:I9)&gt;SUM(G2:G9),SUM(I2:I9)-SUM(G2:G9),"")</f>
        <v/>
      </c>
      <c r="H10" s="4" t="str">
        <f>IF(I10&lt;&gt;"","SF","")</f>
        <v/>
      </c>
      <c r="I10" s="31" t="str">
        <f>IF(SUM(G2:G9)&gt;SUM(I2:I9),SUM(G2:G9)-SUM(I2:I9),"")</f>
        <v/>
      </c>
      <c r="K10" s="4" t="str">
        <f>IF(L10&lt;&gt;"","SF","")</f>
        <v>SF</v>
      </c>
      <c r="L10" s="30">
        <f>IF(SUM(N2:N9)&gt;SUM(L2:L9),SUM(N2:N9)-SUM(L2:L9),"")</f>
        <v>106845</v>
      </c>
      <c r="M10" s="4" t="str">
        <f>IF(N10&lt;&gt;"","SF","")</f>
        <v/>
      </c>
      <c r="N10" s="31" t="str">
        <f>IF(SUM(L2:L9)&gt;SUM(N2:N9),SUM(L2:L9)-SUM(N2:N9),"")</f>
        <v/>
      </c>
    </row>
    <row r="11" spans="1:16" ht="13.5" thickBot="1" x14ac:dyDescent="0.25">
      <c r="A11" s="32"/>
      <c r="B11" s="33">
        <f>IF(A1&lt;&gt;"",SUM(B2:B10),"")</f>
        <v>105800</v>
      </c>
      <c r="C11" s="32"/>
      <c r="D11" s="34">
        <f>IF(A1&lt;&gt;"",SUM(D2:D10),"")</f>
        <v>105800</v>
      </c>
      <c r="F11" s="32"/>
      <c r="G11" s="33" t="str">
        <f>IF(F1&lt;&gt;"",SUM(G2:G10),"")</f>
        <v/>
      </c>
      <c r="H11" s="32"/>
      <c r="I11" s="34" t="str">
        <f>IF(F1&lt;&gt;"",SUM(I2:I10),"")</f>
        <v/>
      </c>
      <c r="K11" s="32"/>
      <c r="L11" s="33">
        <f>IF(K1&lt;&gt;"",SUM(L2:L10),"")</f>
        <v>147895</v>
      </c>
      <c r="M11" s="32"/>
      <c r="N11" s="34">
        <f>IF(K1&lt;&gt;"",SUM(N2:N10),"")</f>
        <v>147895</v>
      </c>
    </row>
    <row r="12" spans="1:16" ht="13.5" thickTop="1" x14ac:dyDescent="0.2"/>
    <row r="13" spans="1:16" ht="27.95" customHeight="1" thickBot="1" x14ac:dyDescent="0.25">
      <c r="A13" s="38" t="str">
        <f>IF('Accounts &amp; OB'!A6&lt;&gt;"",'Accounts &amp; OB'!A6,"")</f>
        <v>Trade receivables / customers</v>
      </c>
      <c r="B13" s="38"/>
      <c r="C13" s="38"/>
      <c r="D13" s="38"/>
      <c r="F13" s="38" t="str">
        <f>IF('Accounts &amp; OB'!A7&lt;&gt;"",'Accounts &amp; OB'!A7,"")</f>
        <v>Stock of shoe</v>
      </c>
      <c r="G13" s="38"/>
      <c r="H13" s="38"/>
      <c r="I13" s="38"/>
      <c r="K13" s="38" t="str">
        <f>IF('Accounts &amp; OB'!A8&lt;&gt;"",'Accounts &amp; OB'!A8,"")</f>
        <v>Stock of shoe accessories</v>
      </c>
      <c r="L13" s="38"/>
      <c r="M13" s="38"/>
      <c r="N13" s="38"/>
    </row>
    <row r="14" spans="1:16" x14ac:dyDescent="0.2">
      <c r="A14" s="24" t="str">
        <f>IF(B14&lt;&gt;"","SI","")</f>
        <v>SI</v>
      </c>
      <c r="B14" s="25">
        <f>IF('Accounts &amp; OB'!B6&lt;&gt;"",'Accounts &amp; OB'!B6,"")</f>
        <v>16870</v>
      </c>
      <c r="C14" s="24">
        <v>7</v>
      </c>
      <c r="D14" s="26">
        <f>L3*100/97</f>
        <v>8000</v>
      </c>
      <c r="F14" s="24" t="str">
        <f>IF(G14&lt;&gt;"","SI","")</f>
        <v>SI</v>
      </c>
      <c r="G14" s="25">
        <f>IF('Accounts &amp; OB'!B7&lt;&gt;"",'Accounts &amp; OB'!B7,"")</f>
        <v>80900</v>
      </c>
      <c r="H14" s="24" t="str">
        <f>IF(I14&lt;&gt;"","SI","")</f>
        <v/>
      </c>
      <c r="I14" s="26" t="str">
        <f>IF('Accounts &amp; OB'!C7&lt;&gt;"",'Accounts &amp; OB'!C7,"")</f>
        <v/>
      </c>
      <c r="K14" s="24" t="str">
        <f>IF(L14&lt;&gt;"","SI","")</f>
        <v>SI</v>
      </c>
      <c r="L14" s="25">
        <f>IF('Accounts &amp; OB'!B8&lt;&gt;"",'Accounts &amp; OB'!B8,"")</f>
        <v>5800</v>
      </c>
      <c r="M14" s="24" t="str">
        <f>IF(N14&lt;&gt;"","SI","")</f>
        <v/>
      </c>
      <c r="N14" s="26" t="str">
        <f>IF('Accounts &amp; OB'!C8&lt;&gt;"",'Accounts &amp; OB'!C8,"")</f>
        <v/>
      </c>
    </row>
    <row r="15" spans="1:16" x14ac:dyDescent="0.2">
      <c r="A15" s="27">
        <v>5</v>
      </c>
      <c r="B15" s="28">
        <v>5800</v>
      </c>
      <c r="C15" s="27">
        <v>12</v>
      </c>
      <c r="D15" s="29">
        <v>500</v>
      </c>
      <c r="F15" s="27">
        <v>1</v>
      </c>
      <c r="G15" s="28">
        <v>34000</v>
      </c>
      <c r="H15" s="27">
        <v>4</v>
      </c>
      <c r="I15" s="29">
        <v>24500</v>
      </c>
      <c r="K15" s="27"/>
      <c r="L15" s="28"/>
      <c r="M15" s="27">
        <v>19</v>
      </c>
      <c r="N15" s="29">
        <v>900</v>
      </c>
    </row>
    <row r="16" spans="1:16" x14ac:dyDescent="0.2">
      <c r="A16" s="27">
        <v>5</v>
      </c>
      <c r="B16" s="28">
        <v>690</v>
      </c>
      <c r="C16" s="27"/>
      <c r="D16" s="29"/>
      <c r="F16" s="27">
        <v>2</v>
      </c>
      <c r="G16" s="28">
        <v>2500</v>
      </c>
      <c r="H16" s="27">
        <v>5</v>
      </c>
      <c r="I16" s="29">
        <v>1450</v>
      </c>
      <c r="K16" s="27"/>
      <c r="L16" s="28"/>
      <c r="M16" s="27"/>
      <c r="N16" s="29"/>
    </row>
    <row r="17" spans="1:14" x14ac:dyDescent="0.2">
      <c r="A17" s="27"/>
      <c r="B17" s="28"/>
      <c r="C17" s="27"/>
      <c r="D17" s="29"/>
      <c r="F17" s="27"/>
      <c r="G17" s="28"/>
      <c r="H17" s="27">
        <v>11</v>
      </c>
      <c r="I17" s="29">
        <v>250</v>
      </c>
      <c r="K17" s="27"/>
      <c r="L17" s="28"/>
      <c r="M17" s="27"/>
      <c r="N17" s="29"/>
    </row>
    <row r="18" spans="1:14" x14ac:dyDescent="0.2">
      <c r="A18" s="27"/>
      <c r="B18" s="28"/>
      <c r="C18" s="27"/>
      <c r="D18" s="29"/>
      <c r="F18" s="27"/>
      <c r="G18" s="28"/>
      <c r="H18" s="27">
        <v>14</v>
      </c>
      <c r="I18" s="29">
        <v>170</v>
      </c>
      <c r="K18" s="27"/>
      <c r="L18" s="28"/>
      <c r="M18" s="27"/>
      <c r="N18" s="29"/>
    </row>
    <row r="19" spans="1:14" x14ac:dyDescent="0.2">
      <c r="A19" s="27"/>
      <c r="B19" s="28"/>
      <c r="C19" s="27"/>
      <c r="D19" s="29"/>
      <c r="F19" s="27"/>
      <c r="G19" s="28"/>
      <c r="H19" s="27">
        <v>20</v>
      </c>
      <c r="I19" s="29">
        <v>450</v>
      </c>
      <c r="K19" s="27"/>
      <c r="L19" s="28"/>
      <c r="M19" s="27"/>
      <c r="N19" s="29"/>
    </row>
    <row r="20" spans="1:14" x14ac:dyDescent="0.2">
      <c r="A20" s="27"/>
      <c r="B20" s="28"/>
      <c r="C20" s="27"/>
      <c r="D20" s="29"/>
      <c r="F20" s="27"/>
      <c r="G20" s="28"/>
      <c r="H20" s="27"/>
      <c r="I20" s="29"/>
      <c r="K20" s="27"/>
      <c r="L20" s="28"/>
      <c r="M20" s="27"/>
      <c r="N20" s="29"/>
    </row>
    <row r="21" spans="1:14" ht="12.75" customHeight="1" x14ac:dyDescent="0.2">
      <c r="A21" s="4" t="str">
        <f>IF(B21&lt;&gt;"","SF","")</f>
        <v/>
      </c>
      <c r="B21" s="30" t="str">
        <f>IF(SUM(D14:D20)&gt;SUM(B14:B20),SUM(D14:D20)-SUM(B14:B20),"")</f>
        <v/>
      </c>
      <c r="C21" s="4" t="str">
        <f>IF(D21&lt;&gt;"","SF","")</f>
        <v>SF</v>
      </c>
      <c r="D21" s="31">
        <f>IF(SUM(B14:B20)&gt;SUM(D14:D20),SUM(B14:B20)-SUM(D14:D20),"")</f>
        <v>14860</v>
      </c>
      <c r="F21" s="4" t="str">
        <f>IF(G21&lt;&gt;"","SF","")</f>
        <v/>
      </c>
      <c r="G21" s="30" t="str">
        <f>IF(SUM(I14:I20)&gt;SUM(G14:G20),SUM(I14:I20)-SUM(G14:G20),"")</f>
        <v/>
      </c>
      <c r="H21" s="4" t="str">
        <f>IF(I21&lt;&gt;"","SF","")</f>
        <v>SF</v>
      </c>
      <c r="I21" s="31">
        <f>IF(SUM(G14:G20)&gt;SUM(I14:I20),SUM(G14:G20)-SUM(I14:I20),"")</f>
        <v>90580</v>
      </c>
      <c r="K21" s="4" t="str">
        <f>IF(L21&lt;&gt;"","SF","")</f>
        <v/>
      </c>
      <c r="L21" s="30" t="str">
        <f>IF(SUM(N14:N20)&gt;SUM(L14:L20),SUM(N14:N20)-SUM(L14:L20),"")</f>
        <v/>
      </c>
      <c r="M21" s="42" t="str">
        <f>IF(N21&lt;&gt;"","SF","")</f>
        <v>SF</v>
      </c>
      <c r="N21" s="43">
        <f>IF(SUM(L14:L20)&gt;SUM(N14:N20),SUM(L14:L20)-SUM(N14:N20),"")</f>
        <v>4900</v>
      </c>
    </row>
    <row r="22" spans="1:14" ht="13.5" thickBot="1" x14ac:dyDescent="0.25">
      <c r="A22" s="32"/>
      <c r="B22" s="33">
        <f>IF(A13&lt;&gt;"",SUM(B14:B21),"")</f>
        <v>23360</v>
      </c>
      <c r="C22" s="32"/>
      <c r="D22" s="34">
        <f>IF(A13&lt;&gt;"",SUM(D14:D21),"")</f>
        <v>23360</v>
      </c>
      <c r="F22" s="32"/>
      <c r="G22" s="33">
        <f>IF(F13&lt;&gt;"",SUM(G14:G21),"")</f>
        <v>117400</v>
      </c>
      <c r="H22" s="32"/>
      <c r="I22" s="34">
        <f>IF(F13&lt;&gt;"",SUM(I14:I21),"")</f>
        <v>117400</v>
      </c>
      <c r="K22" s="32"/>
      <c r="L22" s="33">
        <f>IF(K13&lt;&gt;"",SUM(L14:L21),"")</f>
        <v>5800</v>
      </c>
      <c r="M22" s="32"/>
      <c r="N22" s="34">
        <f>IF(K13&lt;&gt;"",SUM(N14:N21),"")</f>
        <v>5800</v>
      </c>
    </row>
    <row r="23" spans="1:14" ht="13.5" thickTop="1" x14ac:dyDescent="0.2"/>
    <row r="24" spans="1:14" ht="27.95" customHeight="1" thickBot="1" x14ac:dyDescent="0.25">
      <c r="A24" s="38" t="str">
        <f>IF('Accounts &amp; OB'!A9&lt;&gt;"",'Accounts &amp; OB'!A9,"")</f>
        <v>Delivery vehicle</v>
      </c>
      <c r="B24" s="38"/>
      <c r="C24" s="38"/>
      <c r="D24" s="38"/>
      <c r="F24" s="38" t="str">
        <f>IF('Accounts &amp; OB'!A10&lt;&gt;"",'Accounts &amp; OB'!A10,"")</f>
        <v>Commercial building</v>
      </c>
      <c r="G24" s="38"/>
      <c r="H24" s="38"/>
      <c r="I24" s="38"/>
      <c r="K24" s="38" t="str">
        <f>IF('Accounts &amp; OB'!A11&lt;&gt;"",'Accounts &amp; OB'!A11,"")</f>
        <v>Various assets</v>
      </c>
      <c r="L24" s="38"/>
      <c r="M24" s="38"/>
      <c r="N24" s="38"/>
    </row>
    <row r="25" spans="1:14" x14ac:dyDescent="0.2">
      <c r="A25" s="24" t="str">
        <f>IF(B25&lt;&gt;"","SI","")</f>
        <v>SI</v>
      </c>
      <c r="B25" s="25">
        <f>IF('Accounts &amp; OB'!B9&lt;&gt;"",'Accounts &amp; OB'!B9,"")</f>
        <v>3500</v>
      </c>
      <c r="C25" s="24">
        <v>11</v>
      </c>
      <c r="D25" s="26">
        <v>3500</v>
      </c>
      <c r="F25" s="24" t="str">
        <f>IF(G25&lt;&gt;"","SI","")</f>
        <v>SI</v>
      </c>
      <c r="G25" s="25">
        <f>IF('Accounts &amp; OB'!B10&lt;&gt;"",'Accounts &amp; OB'!B10,"")</f>
        <v>350000</v>
      </c>
      <c r="H25" s="24" t="str">
        <f>IF(I25&lt;&gt;"","SI","")</f>
        <v/>
      </c>
      <c r="I25" s="26" t="str">
        <f>IF('Accounts &amp; OB'!C10&lt;&gt;"",'Accounts &amp; OB'!C10,"")</f>
        <v/>
      </c>
      <c r="K25" s="24" t="str">
        <f>IF(L25&lt;&gt;"","SI","")</f>
        <v>SI</v>
      </c>
      <c r="L25" s="25">
        <f>IF('Accounts &amp; OB'!B11&lt;&gt;"",'Accounts &amp; OB'!B11,"")</f>
        <v>98000</v>
      </c>
      <c r="M25" s="24" t="str">
        <f>IF(N25&lt;&gt;"","SI","")</f>
        <v/>
      </c>
      <c r="N25" s="26" t="str">
        <f>IF('Accounts &amp; OB'!C11&lt;&gt;"",'Accounts &amp; OB'!C11,"")</f>
        <v/>
      </c>
    </row>
    <row r="26" spans="1:14" x14ac:dyDescent="0.2">
      <c r="A26" s="27">
        <v>11</v>
      </c>
      <c r="B26" s="28">
        <v>35000</v>
      </c>
      <c r="C26" s="27"/>
      <c r="D26" s="29"/>
      <c r="F26" s="27"/>
      <c r="G26" s="28"/>
      <c r="H26" s="27">
        <v>21</v>
      </c>
      <c r="I26" s="29">
        <v>2000</v>
      </c>
      <c r="K26" s="27"/>
      <c r="L26" s="28"/>
      <c r="M26" s="27">
        <v>21</v>
      </c>
      <c r="N26" s="29">
        <v>8000</v>
      </c>
    </row>
    <row r="27" spans="1:14" x14ac:dyDescent="0.2">
      <c r="A27" s="27">
        <v>11</v>
      </c>
      <c r="B27" s="28">
        <v>500</v>
      </c>
      <c r="C27" s="27"/>
      <c r="D27" s="29"/>
      <c r="F27" s="27"/>
      <c r="G27" s="28"/>
      <c r="H27" s="27"/>
      <c r="I27" s="29"/>
      <c r="K27" s="27"/>
      <c r="L27" s="28"/>
      <c r="M27" s="27"/>
      <c r="N27" s="29"/>
    </row>
    <row r="28" spans="1:14" x14ac:dyDescent="0.2">
      <c r="A28" s="27"/>
      <c r="B28" s="28"/>
      <c r="C28" s="27"/>
      <c r="D28" s="29"/>
      <c r="F28" s="27"/>
      <c r="G28" s="28"/>
      <c r="H28" s="27"/>
      <c r="I28" s="29"/>
      <c r="K28" s="27"/>
      <c r="L28" s="28"/>
      <c r="M28" s="27"/>
      <c r="N28" s="29"/>
    </row>
    <row r="29" spans="1:14" x14ac:dyDescent="0.2">
      <c r="A29" s="27"/>
      <c r="B29" s="28"/>
      <c r="C29" s="27"/>
      <c r="D29" s="29"/>
      <c r="F29" s="27"/>
      <c r="G29" s="28"/>
      <c r="H29" s="27"/>
      <c r="I29" s="29"/>
      <c r="K29" s="27"/>
      <c r="L29" s="28"/>
      <c r="M29" s="27"/>
      <c r="N29" s="29"/>
    </row>
    <row r="30" spans="1:14" x14ac:dyDescent="0.2">
      <c r="A30" s="27"/>
      <c r="B30" s="28"/>
      <c r="C30" s="27"/>
      <c r="D30" s="29"/>
      <c r="F30" s="27"/>
      <c r="G30" s="28"/>
      <c r="H30" s="27"/>
      <c r="I30" s="29"/>
      <c r="K30" s="27"/>
      <c r="L30" s="28"/>
      <c r="M30" s="27"/>
      <c r="N30" s="29"/>
    </row>
    <row r="31" spans="1:14" ht="12.75" customHeight="1" x14ac:dyDescent="0.2">
      <c r="A31" s="4" t="str">
        <f>IF(B31&lt;&gt;"","SF","")</f>
        <v/>
      </c>
      <c r="B31" s="30" t="str">
        <f>IF(SUM(D25:D30)&gt;SUM(B25:B30),SUM(D25:D30)-SUM(B25:B30),"")</f>
        <v/>
      </c>
      <c r="C31" s="4" t="str">
        <f>IF(D31&lt;&gt;"","SF","")</f>
        <v>SF</v>
      </c>
      <c r="D31" s="31">
        <f>IF(SUM(B25:B30)&gt;SUM(D25:D30),SUM(B25:B30)-SUM(D25:D30),"")</f>
        <v>35500</v>
      </c>
      <c r="F31" s="4" t="str">
        <f>IF(G31&lt;&gt;"","SF","")</f>
        <v/>
      </c>
      <c r="G31" s="30" t="str">
        <f>IF(SUM(I25:I30)&gt;SUM(G25:G30),SUM(I25:I30)-SUM(G25:G30),"")</f>
        <v/>
      </c>
      <c r="H31" s="4" t="str">
        <f>IF(I31&lt;&gt;"","SF","")</f>
        <v>SF</v>
      </c>
      <c r="I31" s="31">
        <f>IF(SUM(G25:G30)&gt;SUM(I25:I30),SUM(G25:G30)-SUM(I25:I30),"")</f>
        <v>348000</v>
      </c>
      <c r="K31" s="4" t="str">
        <f>IF(L31&lt;&gt;"","SF","")</f>
        <v/>
      </c>
      <c r="L31" s="30" t="str">
        <f>IF(SUM(N25:N30)&gt;SUM(L25:L30),SUM(N25:N30)-SUM(L25:L30),"")</f>
        <v/>
      </c>
      <c r="M31" s="4" t="str">
        <f>IF(N31&lt;&gt;"","SF","")</f>
        <v>SF</v>
      </c>
      <c r="N31" s="31">
        <f>IF(SUM(L25:L30)&gt;SUM(N25:N30),SUM(L25:L30)-SUM(N25:N30),"")</f>
        <v>90000</v>
      </c>
    </row>
    <row r="32" spans="1:14" ht="13.5" thickBot="1" x14ac:dyDescent="0.25">
      <c r="A32" s="32"/>
      <c r="B32" s="33">
        <f>IF(A24&lt;&gt;"",SUM(B25:B31),"")</f>
        <v>39000</v>
      </c>
      <c r="C32" s="32"/>
      <c r="D32" s="34">
        <f>IF(A24&lt;&gt;"",SUM(D25:D31),"")</f>
        <v>39000</v>
      </c>
      <c r="F32" s="32"/>
      <c r="G32" s="33">
        <f>IF(F24&lt;&gt;"",SUM(G25:G31),"")</f>
        <v>350000</v>
      </c>
      <c r="H32" s="32"/>
      <c r="I32" s="34">
        <f>IF(F24&lt;&gt;"",SUM(I25:I31),"")</f>
        <v>350000</v>
      </c>
      <c r="K32" s="32"/>
      <c r="L32" s="33">
        <f>IF(K24&lt;&gt;"",SUM(L25:L31),"")</f>
        <v>98000</v>
      </c>
      <c r="M32" s="32"/>
      <c r="N32" s="34">
        <f>IF(K24&lt;&gt;"",SUM(N25:N31),"")</f>
        <v>98000</v>
      </c>
    </row>
    <row r="33" spans="1:14" ht="13.5" customHeight="1" thickTop="1" x14ac:dyDescent="0.2"/>
    <row r="34" spans="1:14" ht="27.95" customHeight="1" thickBot="1" x14ac:dyDescent="0.25">
      <c r="A34" s="38" t="str">
        <f>IF('Accounts &amp; OB'!A12&lt;&gt;"",'Accounts &amp; OB'!A12,"")</f>
        <v>Trade payables / Suppliers</v>
      </c>
      <c r="B34" s="38"/>
      <c r="C34" s="38"/>
      <c r="D34" s="38"/>
      <c r="F34" s="38" t="str">
        <f>IF('Accounts &amp; OB'!A13&lt;&gt;"",'Accounts &amp; OB'!A13,"")</f>
        <v>Mortgage BCVs</v>
      </c>
      <c r="G34" s="38"/>
      <c r="H34" s="38"/>
      <c r="I34" s="38"/>
      <c r="K34" s="38" t="str">
        <f>IF('Accounts &amp; OB'!A14&lt;&gt;"",'Accounts &amp; OB'!A14,"")</f>
        <v>Debt to Garage</v>
      </c>
      <c r="L34" s="38"/>
      <c r="M34" s="38"/>
      <c r="N34" s="38"/>
    </row>
    <row r="35" spans="1:14" x14ac:dyDescent="0.2">
      <c r="A35" s="24" t="str">
        <f>IF(B35&lt;&gt;"","SI","")</f>
        <v/>
      </c>
      <c r="B35" s="25" t="str">
        <f>IF('Accounts &amp; OB'!B12&lt;&gt;"",'Accounts &amp; OB'!B12,"")</f>
        <v/>
      </c>
      <c r="C35" s="24" t="str">
        <f>IF(D35&lt;&gt;"","SI","")</f>
        <v>SI</v>
      </c>
      <c r="D35" s="26">
        <f>IF('Accounts &amp; OB'!C12&lt;&gt;"",'Accounts &amp; OB'!C12,"")</f>
        <v>65800</v>
      </c>
      <c r="F35" s="24" t="str">
        <f>IF(G35&lt;&gt;"","SI","")</f>
        <v/>
      </c>
      <c r="G35" s="25" t="str">
        <f>IF('Accounts &amp; OB'!B13&lt;&gt;"",'Accounts &amp; OB'!B13,"")</f>
        <v/>
      </c>
      <c r="H35" s="24" t="str">
        <f>IF(I35&lt;&gt;"","SI","")</f>
        <v>SI</v>
      </c>
      <c r="I35" s="26">
        <f>IF('Accounts &amp; OB'!C13&lt;&gt;"",'Accounts &amp; OB'!C13,"")</f>
        <v>200000</v>
      </c>
      <c r="K35" s="24" t="str">
        <f>IF(L35&lt;&gt;"","SI","")</f>
        <v/>
      </c>
      <c r="L35" s="25" t="str">
        <f>IF('Accounts &amp; OB'!B14&lt;&gt;"",'Accounts &amp; OB'!B14,"")</f>
        <v/>
      </c>
      <c r="M35" s="24" t="str">
        <f>IF(N35&lt;&gt;"","SI","")</f>
        <v/>
      </c>
      <c r="N35" s="26" t="str">
        <f>IF('Accounts &amp; OB'!C14&lt;&gt;"",'Accounts &amp; OB'!C14,"")</f>
        <v/>
      </c>
    </row>
    <row r="36" spans="1:14" x14ac:dyDescent="0.2">
      <c r="A36" s="27">
        <v>8</v>
      </c>
      <c r="B36" s="28">
        <v>50000</v>
      </c>
      <c r="C36" s="27">
        <v>1</v>
      </c>
      <c r="D36" s="29">
        <v>34000</v>
      </c>
      <c r="F36" s="27">
        <v>16</v>
      </c>
      <c r="G36" s="28">
        <v>12000</v>
      </c>
      <c r="H36" s="27"/>
      <c r="I36" s="29"/>
      <c r="K36" s="27">
        <v>11</v>
      </c>
      <c r="L36" s="28">
        <v>4000</v>
      </c>
      <c r="M36" s="27">
        <v>11</v>
      </c>
      <c r="N36" s="29">
        <v>35000</v>
      </c>
    </row>
    <row r="37" spans="1:14" x14ac:dyDescent="0.2">
      <c r="A37" s="27">
        <v>9</v>
      </c>
      <c r="B37" s="28">
        <v>3500</v>
      </c>
      <c r="C37" s="27">
        <v>2</v>
      </c>
      <c r="D37" s="29">
        <v>2500</v>
      </c>
      <c r="F37" s="27"/>
      <c r="G37" s="28"/>
      <c r="H37" s="27"/>
      <c r="I37" s="29"/>
      <c r="K37" s="27">
        <v>11</v>
      </c>
      <c r="L37" s="28">
        <v>1000</v>
      </c>
      <c r="M37" s="27">
        <v>11</v>
      </c>
      <c r="N37" s="29">
        <v>30000</v>
      </c>
    </row>
    <row r="38" spans="1:14" x14ac:dyDescent="0.2">
      <c r="A38" s="27">
        <v>10</v>
      </c>
      <c r="B38" s="28">
        <v>14800</v>
      </c>
      <c r="C38" s="27">
        <v>3</v>
      </c>
      <c r="D38" s="29">
        <v>3500</v>
      </c>
      <c r="F38" s="27"/>
      <c r="G38" s="28"/>
      <c r="H38" s="27"/>
      <c r="I38" s="29"/>
      <c r="K38" s="27">
        <v>11</v>
      </c>
      <c r="L38" s="28">
        <v>500</v>
      </c>
      <c r="M38" s="27">
        <v>11</v>
      </c>
      <c r="N38" s="29">
        <v>1000</v>
      </c>
    </row>
    <row r="39" spans="1:14" x14ac:dyDescent="0.2">
      <c r="A39" s="27">
        <v>10</v>
      </c>
      <c r="B39" s="28">
        <v>400</v>
      </c>
      <c r="C39" s="27"/>
      <c r="D39" s="29"/>
      <c r="F39" s="27"/>
      <c r="G39" s="28"/>
      <c r="H39" s="27"/>
      <c r="I39" s="29"/>
      <c r="K39" s="27">
        <v>11</v>
      </c>
      <c r="L39" s="28">
        <v>45000</v>
      </c>
      <c r="M39" s="27"/>
      <c r="N39" s="29"/>
    </row>
    <row r="40" spans="1:14" x14ac:dyDescent="0.2">
      <c r="A40" s="27">
        <v>13</v>
      </c>
      <c r="B40" s="28">
        <v>400</v>
      </c>
      <c r="C40" s="27"/>
      <c r="D40" s="29"/>
      <c r="F40" s="27"/>
      <c r="G40" s="28"/>
      <c r="H40" s="27"/>
      <c r="I40" s="29"/>
      <c r="K40" s="27"/>
      <c r="L40" s="28"/>
      <c r="M40" s="27"/>
      <c r="N40" s="29"/>
    </row>
    <row r="41" spans="1:14" x14ac:dyDescent="0.2">
      <c r="A41" s="27"/>
      <c r="B41" s="28"/>
      <c r="C41" s="27"/>
      <c r="D41" s="29"/>
      <c r="F41" s="27"/>
      <c r="G41" s="28"/>
      <c r="H41" s="27"/>
      <c r="I41" s="29"/>
      <c r="K41" s="27"/>
      <c r="L41" s="28"/>
      <c r="M41" s="27"/>
      <c r="N41" s="29"/>
    </row>
    <row r="42" spans="1:14" x14ac:dyDescent="0.2">
      <c r="A42" s="27"/>
      <c r="B42" s="28"/>
      <c r="C42" s="27"/>
      <c r="D42" s="29"/>
      <c r="F42" s="27"/>
      <c r="G42" s="28"/>
      <c r="H42" s="27"/>
      <c r="I42" s="29"/>
      <c r="K42" s="27"/>
      <c r="L42" s="28"/>
      <c r="M42" s="27"/>
      <c r="N42" s="29"/>
    </row>
    <row r="43" spans="1:14" ht="12.75" customHeight="1" x14ac:dyDescent="0.2">
      <c r="A43" s="4" t="str">
        <f>IF(B43&lt;&gt;"","SF","")</f>
        <v>SF</v>
      </c>
      <c r="B43" s="30">
        <f>IF(SUM(D35:D42)&gt;SUM(B35:B42),SUM(D35:D42)-SUM(B35:B42),"")</f>
        <v>36700</v>
      </c>
      <c r="C43" s="4" t="str">
        <f>IF(D43&lt;&gt;"","SF","")</f>
        <v/>
      </c>
      <c r="D43" s="31" t="str">
        <f>IF(SUM(B35:B42)&gt;SUM(D35:D42),SUM(B35:B42)-SUM(D35:D42),"")</f>
        <v/>
      </c>
      <c r="F43" s="4" t="str">
        <f>IF(G43&lt;&gt;"","SF","")</f>
        <v>SF</v>
      </c>
      <c r="G43" s="30">
        <f>IF(SUM(I35:I42)&gt;SUM(G35:G42),SUM(I35:I42)-SUM(G35:G42),"")</f>
        <v>188000</v>
      </c>
      <c r="H43" s="4" t="str">
        <f>IF(I43&lt;&gt;"","SF","")</f>
        <v/>
      </c>
      <c r="I43" s="31" t="str">
        <f>IF(SUM(G35:G42)&gt;SUM(I35:I42),SUM(G35:G42)-SUM(I35:I42),"")</f>
        <v/>
      </c>
      <c r="K43" s="4" t="str">
        <f>IF(L43&lt;&gt;"","SF","")</f>
        <v>SF</v>
      </c>
      <c r="L43" s="30">
        <f>IF(SUM(N35:N42)&gt;SUM(L35:L42),SUM(N35:N42)-SUM(L35:L42),"")</f>
        <v>15500</v>
      </c>
      <c r="M43" s="4" t="str">
        <f>IF(N43&lt;&gt;"","SF","")</f>
        <v/>
      </c>
      <c r="N43" s="31" t="str">
        <f>IF(SUM(L35:L42)&gt;SUM(N35:N42),SUM(L35:L42)-SUM(N35:N42),"")</f>
        <v/>
      </c>
    </row>
    <row r="44" spans="1:14" ht="13.5" thickBot="1" x14ac:dyDescent="0.25">
      <c r="A44" s="32"/>
      <c r="B44" s="33">
        <f>IF(A34&lt;&gt;"",SUM(B35:B43),"")</f>
        <v>105800</v>
      </c>
      <c r="C44" s="32"/>
      <c r="D44" s="34">
        <f>IF(A34&lt;&gt;"",SUM(D35:D43),"")</f>
        <v>105800</v>
      </c>
      <c r="F44" s="32"/>
      <c r="G44" s="33">
        <f>IF(F34&lt;&gt;"",SUM(G35:G43),"")</f>
        <v>200000</v>
      </c>
      <c r="H44" s="32"/>
      <c r="I44" s="34">
        <f>IF(F34&lt;&gt;"",SUM(I35:I43),"")</f>
        <v>200000</v>
      </c>
      <c r="K44" s="32"/>
      <c r="L44" s="33">
        <f>IF(K34&lt;&gt;"",SUM(L35:L43),"")</f>
        <v>66000</v>
      </c>
      <c r="M44" s="32"/>
      <c r="N44" s="34">
        <f>IF(K34&lt;&gt;"",SUM(N35:N43),"")</f>
        <v>66000</v>
      </c>
    </row>
    <row r="45" spans="1:14" ht="13.5" thickTop="1" x14ac:dyDescent="0.2"/>
    <row r="46" spans="1:14" ht="27.95" customHeight="1" thickBot="1" x14ac:dyDescent="0.25">
      <c r="A46" s="38" t="str">
        <f>IF('Accounts &amp; OB'!A15&lt;&gt;"",'Accounts &amp; OB'!A15,"")</f>
        <v xml:space="preserve">Various debts </v>
      </c>
      <c r="B46" s="38"/>
      <c r="C46" s="38"/>
      <c r="D46" s="38"/>
      <c r="F46" s="38" t="str">
        <f>IF('Accounts &amp; OB'!A16&lt;&gt;"",'Accounts &amp; OB'!A16,"")</f>
        <v>Private</v>
      </c>
      <c r="G46" s="38"/>
      <c r="H46" s="38"/>
      <c r="I46" s="38"/>
      <c r="K46" s="38" t="str">
        <f>IF('Accounts &amp; OB'!A17&lt;&gt;"",'Accounts &amp; OB'!A17,"")</f>
        <v>Equity</v>
      </c>
      <c r="L46" s="38"/>
      <c r="M46" s="38"/>
      <c r="N46" s="38"/>
    </row>
    <row r="47" spans="1:14" x14ac:dyDescent="0.2">
      <c r="A47" s="24" t="str">
        <f>IF(B47&lt;&gt;"","SI","")</f>
        <v/>
      </c>
      <c r="B47" s="25" t="str">
        <f>IF('Accounts &amp; OB'!B15&lt;&gt;"",'Accounts &amp; OB'!B15,"")</f>
        <v/>
      </c>
      <c r="C47" s="24" t="str">
        <f>IF(D47&lt;&gt;"","SI","")</f>
        <v>SI</v>
      </c>
      <c r="D47" s="26">
        <f>IF('Accounts &amp; OB'!C15&lt;&gt;"",'Accounts &amp; OB'!C15,"")</f>
        <v>24900</v>
      </c>
      <c r="F47" s="24" t="str">
        <f>IF(G47&lt;&gt;"","SI","")</f>
        <v/>
      </c>
      <c r="G47" s="25" t="str">
        <f>IF('Accounts &amp; OB'!B16&lt;&gt;"",'Accounts &amp; OB'!B16,"")</f>
        <v/>
      </c>
      <c r="H47" s="24" t="str">
        <f>IF(I47&lt;&gt;"","SI","")</f>
        <v>SI</v>
      </c>
      <c r="I47" s="26">
        <f>IF('Accounts &amp; OB'!C16&lt;&gt;"",'Accounts &amp; OB'!C16,"")</f>
        <v>23410</v>
      </c>
      <c r="K47" s="24" t="str">
        <f>IF(L47&lt;&gt;"","SI","")</f>
        <v/>
      </c>
      <c r="L47" s="25" t="str">
        <f>IF('Accounts &amp; OB'!B17&lt;&gt;"",'Accounts &amp; OB'!B17,"")</f>
        <v/>
      </c>
      <c r="M47" s="24" t="str">
        <f>IF(N47&lt;&gt;"","SI","")</f>
        <v>SI</v>
      </c>
      <c r="N47" s="26">
        <f>IF('Accounts &amp; OB'!C17&lt;&gt;"",'Accounts &amp; OB'!C17,"")</f>
        <v>100000</v>
      </c>
    </row>
    <row r="48" spans="1:14" x14ac:dyDescent="0.2">
      <c r="A48" s="27"/>
      <c r="B48" s="28"/>
      <c r="C48" s="27">
        <v>24</v>
      </c>
      <c r="D48" s="29">
        <v>24600</v>
      </c>
      <c r="F48" s="27">
        <v>11</v>
      </c>
      <c r="G48" s="28">
        <v>30000</v>
      </c>
      <c r="H48" s="27"/>
      <c r="I48" s="29"/>
      <c r="K48" s="27"/>
      <c r="L48" s="28"/>
      <c r="M48" s="27"/>
      <c r="N48" s="29"/>
    </row>
    <row r="49" spans="1:14" x14ac:dyDescent="0.2">
      <c r="A49" s="27"/>
      <c r="B49" s="28"/>
      <c r="C49" s="27"/>
      <c r="D49" s="29"/>
      <c r="F49" s="27">
        <v>11</v>
      </c>
      <c r="G49" s="28">
        <v>500</v>
      </c>
      <c r="H49" s="27">
        <v>22</v>
      </c>
      <c r="I49" s="29">
        <v>36000</v>
      </c>
      <c r="K49" s="27"/>
      <c r="L49" s="28"/>
      <c r="M49" s="27"/>
      <c r="N49" s="29"/>
    </row>
    <row r="50" spans="1:14" x14ac:dyDescent="0.2">
      <c r="A50" s="27"/>
      <c r="B50" s="28"/>
      <c r="C50" s="27"/>
      <c r="D50" s="29"/>
      <c r="F50" s="27">
        <v>14</v>
      </c>
      <c r="G50" s="28">
        <v>170</v>
      </c>
      <c r="H50" s="27"/>
      <c r="I50" s="29"/>
      <c r="K50" s="27"/>
      <c r="L50" s="28"/>
      <c r="M50" s="27"/>
      <c r="N50" s="29"/>
    </row>
    <row r="51" spans="1:14" x14ac:dyDescent="0.2">
      <c r="A51" s="27"/>
      <c r="B51" s="28"/>
      <c r="C51" s="27"/>
      <c r="D51" s="29"/>
      <c r="F51" s="27">
        <v>14</v>
      </c>
      <c r="G51" s="28">
        <v>200</v>
      </c>
      <c r="H51" s="27"/>
      <c r="I51" s="29"/>
      <c r="K51" s="27"/>
      <c r="L51" s="28"/>
      <c r="M51" s="27"/>
      <c r="N51" s="29"/>
    </row>
    <row r="52" spans="1:14" x14ac:dyDescent="0.2">
      <c r="A52" s="27"/>
      <c r="B52" s="28"/>
      <c r="C52" s="27"/>
      <c r="D52" s="29"/>
      <c r="F52" s="27">
        <v>15</v>
      </c>
      <c r="G52" s="28">
        <v>10000</v>
      </c>
      <c r="H52" s="27"/>
      <c r="I52" s="29"/>
      <c r="K52" s="27"/>
      <c r="L52" s="28"/>
      <c r="M52" s="27"/>
      <c r="N52" s="29"/>
    </row>
    <row r="53" spans="1:14" x14ac:dyDescent="0.2">
      <c r="A53" s="27"/>
      <c r="B53" s="28"/>
      <c r="C53" s="27"/>
      <c r="D53" s="29"/>
      <c r="F53" s="27">
        <v>24</v>
      </c>
      <c r="G53" s="28">
        <v>24600</v>
      </c>
      <c r="H53" s="27"/>
      <c r="I53" s="29"/>
      <c r="K53" s="27"/>
      <c r="L53" s="28"/>
      <c r="M53" s="27"/>
      <c r="N53" s="29"/>
    </row>
    <row r="54" spans="1:14" x14ac:dyDescent="0.2">
      <c r="A54" s="27"/>
      <c r="B54" s="28"/>
      <c r="C54" s="27"/>
      <c r="D54" s="29"/>
      <c r="F54" s="27"/>
      <c r="G54" s="28"/>
      <c r="H54" s="27"/>
      <c r="I54" s="29"/>
      <c r="K54" s="27"/>
      <c r="L54" s="28"/>
      <c r="M54" s="27"/>
      <c r="N54" s="29"/>
    </row>
    <row r="55" spans="1:14" x14ac:dyDescent="0.2">
      <c r="A55" s="27"/>
      <c r="B55" s="28"/>
      <c r="C55" s="27"/>
      <c r="D55" s="29"/>
      <c r="F55" s="27"/>
      <c r="G55" s="28"/>
      <c r="H55" s="27"/>
      <c r="I55" s="29"/>
      <c r="K55" s="27"/>
      <c r="L55" s="28"/>
      <c r="M55" s="27"/>
      <c r="N55" s="29"/>
    </row>
    <row r="56" spans="1:14" ht="12.75" customHeight="1" x14ac:dyDescent="0.2">
      <c r="A56" s="4" t="str">
        <f>IF(B56&lt;&gt;"","SF","")</f>
        <v>SF</v>
      </c>
      <c r="B56" s="30">
        <f>IF(SUM(D47:D55)&gt;SUM(B47:B55),SUM(D47:D55)-SUM(B47:B55),"")</f>
        <v>49500</v>
      </c>
      <c r="C56" s="4" t="str">
        <f>IF(D56&lt;&gt;"","SF","")</f>
        <v/>
      </c>
      <c r="D56" s="31" t="str">
        <f>IF(SUM(B47:B55)&gt;SUM(D47:D55),SUM(B47:B55)-SUM(D47:D55),"")</f>
        <v/>
      </c>
      <c r="F56" s="4" t="str">
        <f>IF(G56&lt;&gt;"","SF","")</f>
        <v/>
      </c>
      <c r="G56" s="30" t="str">
        <f>IF(SUM(I47:I55)&gt;SUM(G47:G55),SUM(I47:I55)-SUM(G47:G55),"")</f>
        <v/>
      </c>
      <c r="H56" s="4" t="str">
        <f>IF(I56&lt;&gt;"","SF","")</f>
        <v>SF</v>
      </c>
      <c r="I56" s="31">
        <f>IF(SUM(G47:G55)&gt;SUM(I47:I55),SUM(G47:G55)-SUM(I47:I55),"")</f>
        <v>6060</v>
      </c>
      <c r="K56" s="4" t="str">
        <f>IF(L56&lt;&gt;"","SF","")</f>
        <v>SF</v>
      </c>
      <c r="L56" s="30">
        <f>IF(SUM(N47:N55)&gt;SUM(L47:L55),SUM(N47:N55)-SUM(L47:L55),"")</f>
        <v>100000</v>
      </c>
      <c r="M56" s="4" t="str">
        <f>IF(N56&lt;&gt;"","SF","")</f>
        <v/>
      </c>
      <c r="N56" s="31" t="str">
        <f>IF(SUM(L47:L55)&gt;SUM(N47:N55),SUM(L47:L55)-SUM(N47:N55),"")</f>
        <v/>
      </c>
    </row>
    <row r="57" spans="1:14" ht="13.5" thickBot="1" x14ac:dyDescent="0.25">
      <c r="A57" s="32"/>
      <c r="B57" s="33">
        <f>IF(A46&lt;&gt;"",SUM(B47:B56),"")</f>
        <v>49500</v>
      </c>
      <c r="C57" s="32"/>
      <c r="D57" s="34">
        <f>IF(A46&lt;&gt;"",SUM(D47:D56),"")</f>
        <v>49500</v>
      </c>
      <c r="F57" s="32"/>
      <c r="G57" s="33">
        <f>IF(F46&lt;&gt;"",SUM(G47:G56),"")</f>
        <v>65470</v>
      </c>
      <c r="H57" s="32"/>
      <c r="I57" s="34">
        <f>IF(F46&lt;&gt;"",SUM(I47:I56),"")</f>
        <v>65470</v>
      </c>
      <c r="K57" s="32"/>
      <c r="L57" s="33">
        <f>IF(K46&lt;&gt;"",SUM(L47:L56),"")</f>
        <v>100000</v>
      </c>
      <c r="M57" s="32"/>
      <c r="N57" s="34">
        <f>IF(K46&lt;&gt;"",SUM(N47:N56),"")</f>
        <v>100000</v>
      </c>
    </row>
    <row r="58" spans="1:14" ht="13.5" thickTop="1" x14ac:dyDescent="0.2"/>
    <row r="59" spans="1:14" ht="27.95" customHeight="1" thickBot="1" x14ac:dyDescent="0.25">
      <c r="A59" s="38" t="str">
        <f>IF('Accounts &amp; OB'!A18&lt;&gt;"",'Accounts &amp; OB'!A18,"")</f>
        <v>Sales of shoes</v>
      </c>
      <c r="B59" s="38"/>
      <c r="C59" s="38"/>
      <c r="D59" s="38"/>
      <c r="F59" s="38" t="str">
        <f>IF('Accounts &amp; OB'!A19&lt;&gt;"",'Accounts &amp; OB'!A19,"")</f>
        <v>Sales of shoe accessories</v>
      </c>
      <c r="G59" s="38"/>
      <c r="H59" s="38"/>
      <c r="I59" s="38"/>
      <c r="K59" s="38" t="str">
        <f>IF('Accounts &amp; OB'!A20&lt;&gt;"",'Accounts &amp; OB'!A20,"")</f>
        <v>Sales to ourselves</v>
      </c>
      <c r="L59" s="38"/>
      <c r="M59" s="38"/>
      <c r="N59" s="38"/>
    </row>
    <row r="60" spans="1:14" x14ac:dyDescent="0.2">
      <c r="A60" s="24" t="str">
        <f>IF(B60&lt;&gt;"","SI","")</f>
        <v/>
      </c>
      <c r="B60" s="25" t="str">
        <f>IF('Accounts &amp; OB'!B18&lt;&gt;"",'Accounts &amp; OB'!B18,"")</f>
        <v/>
      </c>
      <c r="C60" s="24" t="str">
        <f>IF(D60&lt;&gt;"","SI","")</f>
        <v>SI</v>
      </c>
      <c r="D60" s="26">
        <f>IF('Accounts &amp; OB'!C18&lt;&gt;"",'Accounts &amp; OB'!C18,"")</f>
        <v>340000</v>
      </c>
      <c r="F60" s="24" t="str">
        <f>IF(G60&lt;&gt;"","SI","")</f>
        <v/>
      </c>
      <c r="G60" s="25" t="str">
        <f>IF('Accounts &amp; OB'!B19&lt;&gt;"",'Accounts &amp; OB'!B19,"")</f>
        <v/>
      </c>
      <c r="H60" s="24" t="str">
        <f>IF(I60&lt;&gt;"","SI","")</f>
        <v>SI</v>
      </c>
      <c r="I60" s="26">
        <f>IF('Accounts &amp; OB'!C19&lt;&gt;"",'Accounts &amp; OB'!C19,"")</f>
        <v>24900</v>
      </c>
      <c r="K60" s="24" t="str">
        <f>IF(L60&lt;&gt;"","SI","")</f>
        <v/>
      </c>
      <c r="L60" s="25" t="str">
        <f>IF('Accounts &amp; OB'!B20&lt;&gt;"",'Accounts &amp; OB'!B20,"")</f>
        <v/>
      </c>
      <c r="M60" s="24" t="str">
        <f>IF(N60&lt;&gt;"","SI","")</f>
        <v>SI</v>
      </c>
      <c r="N60" s="26">
        <f>IF('Accounts &amp; OB'!C20&lt;&gt;"",'Accounts &amp; OB'!C20,"")</f>
        <v>1200</v>
      </c>
    </row>
    <row r="61" spans="1:14" x14ac:dyDescent="0.2">
      <c r="A61" s="27"/>
      <c r="B61" s="28"/>
      <c r="C61" s="27">
        <v>4</v>
      </c>
      <c r="D61" s="29">
        <v>98000</v>
      </c>
      <c r="F61" s="27"/>
      <c r="G61" s="28"/>
      <c r="H61" s="27">
        <v>11</v>
      </c>
      <c r="I61" s="29">
        <v>500</v>
      </c>
      <c r="K61" s="27"/>
      <c r="L61" s="28"/>
      <c r="M61" s="27">
        <v>14</v>
      </c>
      <c r="N61" s="29">
        <f>680*25%</f>
        <v>170</v>
      </c>
    </row>
    <row r="62" spans="1:14" x14ac:dyDescent="0.2">
      <c r="A62" s="27"/>
      <c r="B62" s="28"/>
      <c r="C62" s="27">
        <v>5</v>
      </c>
      <c r="D62" s="29">
        <v>5800</v>
      </c>
      <c r="F62" s="27"/>
      <c r="G62" s="28"/>
      <c r="H62" s="27"/>
      <c r="I62" s="29"/>
      <c r="K62" s="27"/>
      <c r="L62" s="28"/>
      <c r="M62" s="27">
        <v>14</v>
      </c>
      <c r="N62" s="29">
        <v>200</v>
      </c>
    </row>
    <row r="63" spans="1:14" x14ac:dyDescent="0.2">
      <c r="A63" s="27"/>
      <c r="B63" s="28"/>
      <c r="C63" s="27">
        <v>11</v>
      </c>
      <c r="D63" s="29">
        <v>1000</v>
      </c>
      <c r="F63" s="27"/>
      <c r="G63" s="28"/>
      <c r="H63" s="27"/>
      <c r="I63" s="29"/>
      <c r="K63" s="27"/>
      <c r="L63" s="28"/>
      <c r="M63" s="27"/>
      <c r="N63" s="29"/>
    </row>
    <row r="64" spans="1:14" x14ac:dyDescent="0.2">
      <c r="A64" s="27"/>
      <c r="B64" s="28"/>
      <c r="C64" s="27"/>
      <c r="D64" s="29"/>
      <c r="F64" s="27"/>
      <c r="G64" s="28"/>
      <c r="H64" s="27"/>
      <c r="I64" s="29"/>
      <c r="K64" s="27"/>
      <c r="L64" s="28"/>
      <c r="M64" s="27"/>
      <c r="N64" s="29"/>
    </row>
    <row r="65" spans="1:14" x14ac:dyDescent="0.2">
      <c r="A65" s="27"/>
      <c r="B65" s="28"/>
      <c r="C65" s="27"/>
      <c r="D65" s="29"/>
      <c r="F65" s="27"/>
      <c r="G65" s="28"/>
      <c r="H65" s="27"/>
      <c r="I65" s="29"/>
      <c r="K65" s="27"/>
      <c r="L65" s="28"/>
      <c r="M65" s="27"/>
      <c r="N65" s="29"/>
    </row>
    <row r="66" spans="1:14" x14ac:dyDescent="0.2">
      <c r="A66" s="27"/>
      <c r="B66" s="28"/>
      <c r="C66" s="27"/>
      <c r="D66" s="29"/>
      <c r="F66" s="27"/>
      <c r="G66" s="28"/>
      <c r="H66" s="27"/>
      <c r="I66" s="29"/>
      <c r="K66" s="27"/>
      <c r="L66" s="28"/>
      <c r="M66" s="27"/>
      <c r="N66" s="29"/>
    </row>
    <row r="67" spans="1:14" ht="12.75" customHeight="1" x14ac:dyDescent="0.2">
      <c r="A67" s="4" t="str">
        <f>IF(B67&lt;&gt;"","SF","")</f>
        <v>SF</v>
      </c>
      <c r="B67" s="30">
        <f>IF(SUM(D60:D66)&gt;SUM(B60:B66),SUM(D60:D66)-SUM(B60:B66),"")</f>
        <v>444800</v>
      </c>
      <c r="C67" s="4" t="str">
        <f>IF(D67&lt;&gt;"","SF","")</f>
        <v/>
      </c>
      <c r="D67" s="31" t="str">
        <f>IF(SUM(B60:B66)&gt;SUM(D60:D66),SUM(B60:B66)-SUM(D60:D66),"")</f>
        <v/>
      </c>
      <c r="F67" s="4" t="str">
        <f>IF(G67&lt;&gt;"","SF","")</f>
        <v>SF</v>
      </c>
      <c r="G67" s="30">
        <f>IF(SUM(I60:I66)&gt;SUM(G60:G66),SUM(I60:I66)-SUM(G60:G66),"")</f>
        <v>25400</v>
      </c>
      <c r="H67" s="4" t="str">
        <f>IF(I67&lt;&gt;"","SF","")</f>
        <v/>
      </c>
      <c r="I67" s="31" t="str">
        <f>IF(SUM(G60:G66)&gt;SUM(I60:I66),SUM(G60:G66)-SUM(I60:I66),"")</f>
        <v/>
      </c>
      <c r="K67" s="4" t="str">
        <f>IF(L67&lt;&gt;"","SF","")</f>
        <v>SF</v>
      </c>
      <c r="L67" s="30">
        <f>IF(SUM(N60:N66)&gt;SUM(L60:L66),SUM(N60:N66)-SUM(L60:L66),"")</f>
        <v>1570</v>
      </c>
      <c r="M67" s="4" t="str">
        <f>IF(N67&lt;&gt;"","SF","")</f>
        <v/>
      </c>
      <c r="N67" s="31" t="str">
        <f>IF(SUM(L60:L66)&gt;SUM(N60:N66),SUM(L60:L66)-SUM(N60:N66),"")</f>
        <v/>
      </c>
    </row>
    <row r="68" spans="1:14" ht="13.5" thickBot="1" x14ac:dyDescent="0.25">
      <c r="A68" s="32"/>
      <c r="B68" s="33">
        <f>IF(A59&lt;&gt;"",SUM(B60:B67),"")</f>
        <v>444800</v>
      </c>
      <c r="C68" s="32"/>
      <c r="D68" s="34">
        <f>IF(A59&lt;&gt;"",SUM(D60:D67),"")</f>
        <v>444800</v>
      </c>
      <c r="F68" s="32"/>
      <c r="G68" s="33">
        <f>IF(F59&lt;&gt;"",SUM(G60:G67),"")</f>
        <v>25400</v>
      </c>
      <c r="H68" s="32"/>
      <c r="I68" s="34">
        <f>IF(F59&lt;&gt;"",SUM(I60:I67),"")</f>
        <v>25400</v>
      </c>
      <c r="K68" s="32"/>
      <c r="L68" s="33">
        <f>IF(K59&lt;&gt;"",SUM(L60:L67),"")</f>
        <v>1570</v>
      </c>
      <c r="M68" s="32"/>
      <c r="N68" s="34">
        <f>IF(K59&lt;&gt;"",SUM(N60:N67),"")</f>
        <v>1570</v>
      </c>
    </row>
    <row r="69" spans="1:14" ht="13.5" thickTop="1" x14ac:dyDescent="0.2">
      <c r="A69" s="7"/>
      <c r="B69" s="8"/>
      <c r="C69" s="7"/>
      <c r="D69" s="8"/>
      <c r="F69" s="7"/>
      <c r="G69" s="8"/>
      <c r="H69" s="7"/>
      <c r="I69" s="8"/>
      <c r="K69" s="7"/>
      <c r="L69" s="8"/>
      <c r="M69" s="7"/>
      <c r="N69" s="8"/>
    </row>
    <row r="70" spans="1:14" ht="27.95" customHeight="1" thickBot="1" x14ac:dyDescent="0.25">
      <c r="A70" s="38" t="str">
        <f>IF('Accounts &amp; OB'!A21&lt;&gt;"",'Accounts &amp; OB'!A21,"")</f>
        <v>COGS shoes</v>
      </c>
      <c r="B70" s="38"/>
      <c r="C70" s="38"/>
      <c r="D70" s="38"/>
      <c r="F70" s="38" t="str">
        <f>IF('Accounts &amp; OB'!A22&lt;&gt;"",'Accounts &amp; OB'!A22,"")</f>
        <v>Purchase of shoe accessories</v>
      </c>
      <c r="G70" s="38"/>
      <c r="H70" s="38"/>
      <c r="I70" s="38"/>
      <c r="K70" s="38" t="str">
        <f>IF('Accounts &amp; OB'!A23&lt;&gt;"",'Accounts &amp; OB'!A23,"")</f>
        <v>Selling expenses</v>
      </c>
      <c r="L70" s="38"/>
      <c r="M70" s="38"/>
      <c r="N70" s="38"/>
    </row>
    <row r="71" spans="1:14" x14ac:dyDescent="0.2">
      <c r="A71" s="24" t="str">
        <f>IF(B71&lt;&gt;"","SI","")</f>
        <v>SI</v>
      </c>
      <c r="B71" s="25">
        <f>IF('Accounts &amp; OB'!B21&lt;&gt;"",'Accounts &amp; OB'!B21,"")</f>
        <v>85000</v>
      </c>
      <c r="C71" s="24" t="str">
        <f>IF(D71&lt;&gt;"","SI","")</f>
        <v/>
      </c>
      <c r="D71" s="26" t="str">
        <f>IF('Accounts &amp; OB'!C21&lt;&gt;"",'Accounts &amp; OB'!C21,"")</f>
        <v/>
      </c>
      <c r="F71" s="24" t="str">
        <f>IF(G71&lt;&gt;"","SI","")</f>
        <v>SI</v>
      </c>
      <c r="G71" s="25">
        <f>IF('Accounts &amp; OB'!B22&lt;&gt;"",'Accounts &amp; OB'!B22,"")</f>
        <v>12900</v>
      </c>
      <c r="H71" s="24" t="str">
        <f>IF(I71&lt;&gt;"","SI","")</f>
        <v/>
      </c>
      <c r="I71" s="26" t="str">
        <f>IF('Accounts &amp; OB'!C22&lt;&gt;"",'Accounts &amp; OB'!C22,"")</f>
        <v/>
      </c>
      <c r="K71" s="24" t="str">
        <f>IF(L71&lt;&gt;"","SI","")</f>
        <v>SI</v>
      </c>
      <c r="L71" s="25">
        <f>IF('Accounts &amp; OB'!B23&lt;&gt;"",'Accounts &amp; OB'!B23,"")</f>
        <v>960</v>
      </c>
      <c r="M71" s="24" t="str">
        <f>IF(N71&lt;&gt;"","SI","")</f>
        <v/>
      </c>
      <c r="N71" s="26" t="str">
        <f>IF('Accounts &amp; OB'!C23&lt;&gt;"",'Accounts &amp; OB'!C23,"")</f>
        <v/>
      </c>
    </row>
    <row r="72" spans="1:14" x14ac:dyDescent="0.2">
      <c r="A72" s="27">
        <v>4</v>
      </c>
      <c r="B72" s="28">
        <f>25%*D61</f>
        <v>24500</v>
      </c>
      <c r="C72" s="27"/>
      <c r="D72" s="29"/>
      <c r="F72" s="27">
        <v>3</v>
      </c>
      <c r="G72" s="28">
        <v>3500</v>
      </c>
      <c r="H72" s="27"/>
      <c r="I72" s="29"/>
      <c r="K72" s="27">
        <v>6</v>
      </c>
      <c r="L72" s="28">
        <v>4200</v>
      </c>
      <c r="M72" s="27"/>
      <c r="N72" s="29"/>
    </row>
    <row r="73" spans="1:14" x14ac:dyDescent="0.2">
      <c r="A73" s="27">
        <v>5</v>
      </c>
      <c r="B73" s="28">
        <f>25%*D62</f>
        <v>1450</v>
      </c>
      <c r="C73" s="27"/>
      <c r="D73" s="29"/>
      <c r="F73" s="27"/>
      <c r="G73" s="28"/>
      <c r="H73" s="27"/>
      <c r="I73" s="29"/>
      <c r="K73" s="27"/>
      <c r="L73" s="28"/>
      <c r="M73" s="27"/>
      <c r="N73" s="29"/>
    </row>
    <row r="74" spans="1:14" x14ac:dyDescent="0.2">
      <c r="A74" s="27">
        <v>11</v>
      </c>
      <c r="B74" s="28">
        <f>D63*25%</f>
        <v>250</v>
      </c>
      <c r="C74" s="27"/>
      <c r="D74" s="29"/>
      <c r="F74" s="27"/>
      <c r="G74" s="28"/>
      <c r="H74" s="27"/>
      <c r="I74" s="29"/>
      <c r="K74" s="27"/>
      <c r="L74" s="28"/>
      <c r="M74" s="27"/>
      <c r="N74" s="29"/>
    </row>
    <row r="75" spans="1:14" x14ac:dyDescent="0.2">
      <c r="A75" s="27">
        <v>14</v>
      </c>
      <c r="B75" s="28">
        <v>170</v>
      </c>
      <c r="C75" s="27"/>
      <c r="D75" s="29"/>
      <c r="F75" s="27"/>
      <c r="G75" s="28"/>
      <c r="H75" s="27"/>
      <c r="I75" s="29"/>
      <c r="K75" s="27"/>
      <c r="L75" s="28"/>
      <c r="M75" s="27"/>
      <c r="N75" s="29"/>
    </row>
    <row r="76" spans="1:14" x14ac:dyDescent="0.2">
      <c r="A76" s="27"/>
      <c r="B76" s="28"/>
      <c r="C76" s="27"/>
      <c r="D76" s="29"/>
      <c r="F76" s="27"/>
      <c r="G76" s="28"/>
      <c r="H76" s="27"/>
      <c r="I76" s="29"/>
      <c r="K76" s="27"/>
      <c r="L76" s="28"/>
      <c r="M76" s="27"/>
      <c r="N76" s="29"/>
    </row>
    <row r="77" spans="1:14" x14ac:dyDescent="0.2">
      <c r="A77" s="27"/>
      <c r="B77" s="28"/>
      <c r="C77" s="27"/>
      <c r="D77" s="29"/>
      <c r="F77" s="27"/>
      <c r="G77" s="28"/>
      <c r="H77" s="27"/>
      <c r="I77" s="29"/>
      <c r="K77" s="27"/>
      <c r="L77" s="28"/>
      <c r="M77" s="27"/>
      <c r="N77" s="29"/>
    </row>
    <row r="78" spans="1:14" ht="12.75" customHeight="1" x14ac:dyDescent="0.2">
      <c r="A78" s="4" t="str">
        <f>IF(B78&lt;&gt;"","SF","")</f>
        <v/>
      </c>
      <c r="B78" s="30" t="str">
        <f>IF(SUM(D71:D77)&gt;SUM(B71:B77),SUM(D71:D77)-SUM(B71:B77),"")</f>
        <v/>
      </c>
      <c r="C78" s="4" t="str">
        <f>IF(D78&lt;&gt;"","SF","")</f>
        <v>SF</v>
      </c>
      <c r="D78" s="31">
        <f>IF(SUM(B71:B77)&gt;SUM(D71:D77),SUM(B71:B77)-SUM(D71:D77),"")</f>
        <v>111370</v>
      </c>
      <c r="F78" s="4" t="str">
        <f>IF(G78&lt;&gt;"","SF","")</f>
        <v/>
      </c>
      <c r="G78" s="30" t="str">
        <f>IF(SUM(I71:I77)&gt;SUM(G71:G77),SUM(I71:I77)-SUM(G71:G77),"")</f>
        <v/>
      </c>
      <c r="H78" s="4" t="str">
        <f>IF(I78&lt;&gt;"","SF","")</f>
        <v>SF</v>
      </c>
      <c r="I78" s="31">
        <f>IF(SUM(G71:G77)&gt;SUM(I71:I77),SUM(G71:G77)-SUM(I71:I77),"")</f>
        <v>16400</v>
      </c>
      <c r="K78" s="4" t="str">
        <f>IF(L78&lt;&gt;"","SF","")</f>
        <v/>
      </c>
      <c r="L78" s="30" t="str">
        <f>IF(SUM(N71:N77)&gt;SUM(L71:L77),SUM(N71:N77)-SUM(L71:L77),"")</f>
        <v/>
      </c>
      <c r="M78" s="4" t="str">
        <f>IF(N78&lt;&gt;"","SF","")</f>
        <v>SF</v>
      </c>
      <c r="N78" s="31">
        <f>IF(SUM(L71:L77)&gt;SUM(N71:N77),SUM(L71:L77)-SUM(N71:N77),"")</f>
        <v>5160</v>
      </c>
    </row>
    <row r="79" spans="1:14" ht="13.5" thickBot="1" x14ac:dyDescent="0.25">
      <c r="A79" s="32"/>
      <c r="B79" s="33">
        <f>IF(A70&lt;&gt;"",SUM(B71:B78),"")</f>
        <v>111370</v>
      </c>
      <c r="C79" s="32"/>
      <c r="D79" s="34">
        <f>IF(A70&lt;&gt;"",SUM(D71:D78),"")</f>
        <v>111370</v>
      </c>
      <c r="F79" s="32"/>
      <c r="G79" s="33">
        <f>IF(F70&lt;&gt;"",SUM(G71:G78),"")</f>
        <v>16400</v>
      </c>
      <c r="H79" s="32"/>
      <c r="I79" s="34">
        <f>IF(F70&lt;&gt;"",SUM(I71:I78),"")</f>
        <v>16400</v>
      </c>
      <c r="K79" s="32"/>
      <c r="L79" s="33">
        <f>IF(K70&lt;&gt;"",SUM(L71:L78),"")</f>
        <v>5160</v>
      </c>
      <c r="M79" s="32"/>
      <c r="N79" s="34">
        <f>IF(K70&lt;&gt;"",SUM(N71:N78),"")</f>
        <v>5160</v>
      </c>
    </row>
    <row r="80" spans="1:14" ht="13.5" thickTop="1" x14ac:dyDescent="0.2">
      <c r="A80" s="7"/>
      <c r="B80" s="8"/>
      <c r="C80" s="7"/>
      <c r="D80" s="8"/>
      <c r="F80" s="7"/>
      <c r="G80" s="8"/>
      <c r="H80" s="7"/>
      <c r="I80" s="8"/>
      <c r="K80" s="7"/>
      <c r="L80" s="8"/>
      <c r="M80" s="7"/>
      <c r="N80" s="8"/>
    </row>
    <row r="81" spans="1:14" ht="27.95" customHeight="1" thickBot="1" x14ac:dyDescent="0.25">
      <c r="A81" s="38" t="str">
        <f>IF('Accounts &amp; OB'!A24&lt;&gt;"",'Accounts &amp; OB'!A24,"")</f>
        <v>Purchase expenses</v>
      </c>
      <c r="B81" s="38"/>
      <c r="C81" s="38"/>
      <c r="D81" s="38"/>
      <c r="F81" s="38" t="str">
        <f>IF('Accounts &amp; OB'!A25&lt;&gt;"",'Accounts &amp; OB'!A25,"")</f>
        <v>Discounts given (on sales)</v>
      </c>
      <c r="G81" s="38"/>
      <c r="H81" s="38"/>
      <c r="I81" s="38"/>
      <c r="K81" s="38" t="str">
        <f>IF('Accounts &amp; OB'!A26&lt;&gt;"",'Accounts &amp; OB'!A26,"")</f>
        <v>Discounts received (on purchase)</v>
      </c>
      <c r="L81" s="38"/>
      <c r="M81" s="38"/>
      <c r="N81" s="38"/>
    </row>
    <row r="82" spans="1:14" x14ac:dyDescent="0.2">
      <c r="A82" s="24" t="str">
        <f>IF(B82&lt;&gt;"","SI","")</f>
        <v>SI</v>
      </c>
      <c r="B82" s="25">
        <f>IF('Accounts &amp; OB'!B24&lt;&gt;"",'Accounts &amp; OB'!B24,"")</f>
        <v>1280</v>
      </c>
      <c r="C82" s="24" t="str">
        <f>IF(D82&lt;&gt;"","SI","")</f>
        <v/>
      </c>
      <c r="D82" s="26" t="str">
        <f>IF('Accounts &amp; OB'!C24&lt;&gt;"",'Accounts &amp; OB'!C24,"")</f>
        <v/>
      </c>
      <c r="F82" s="24" t="str">
        <f>IF(G82&lt;&gt;"","SI","")</f>
        <v>SI</v>
      </c>
      <c r="G82" s="25">
        <f>IF('Accounts &amp; OB'!B25&lt;&gt;"",'Accounts &amp; OB'!B25,"")</f>
        <v>800</v>
      </c>
      <c r="H82" s="24" t="str">
        <f>IF(I82&lt;&gt;"","SI","")</f>
        <v/>
      </c>
      <c r="I82" s="26" t="str">
        <f>IF('Accounts &amp; OB'!C25&lt;&gt;"",'Accounts &amp; OB'!C25,"")</f>
        <v/>
      </c>
      <c r="K82" s="24" t="str">
        <f>IF(L82&lt;&gt;"","SI","")</f>
        <v/>
      </c>
      <c r="L82" s="25" t="str">
        <f>IF('Accounts &amp; OB'!B26&lt;&gt;"",'Accounts &amp; OB'!B26,"")</f>
        <v/>
      </c>
      <c r="M82" s="24" t="str">
        <f>IF(N82&lt;&gt;"","SI","")</f>
        <v>SI</v>
      </c>
      <c r="N82" s="26">
        <f>IF('Accounts &amp; OB'!C26&lt;&gt;"",'Accounts &amp; OB'!C26,"")</f>
        <v>1230</v>
      </c>
    </row>
    <row r="83" spans="1:14" x14ac:dyDescent="0.2">
      <c r="A83" s="27">
        <v>2</v>
      </c>
      <c r="B83" s="28">
        <v>400</v>
      </c>
      <c r="C83" s="27"/>
      <c r="D83" s="29"/>
      <c r="F83" s="27">
        <v>7</v>
      </c>
      <c r="G83" s="28">
        <v>240</v>
      </c>
      <c r="H83" s="27"/>
      <c r="I83" s="29"/>
      <c r="K83" s="27"/>
      <c r="L83" s="28"/>
      <c r="M83" s="27">
        <v>8</v>
      </c>
      <c r="N83" s="29">
        <v>2000</v>
      </c>
    </row>
    <row r="84" spans="1:14" x14ac:dyDescent="0.2">
      <c r="A84" s="27"/>
      <c r="B84" s="28"/>
      <c r="C84" s="27"/>
      <c r="D84" s="29"/>
      <c r="F84" s="27">
        <v>12</v>
      </c>
      <c r="G84" s="28">
        <v>500</v>
      </c>
      <c r="H84" s="27"/>
      <c r="I84" s="29"/>
      <c r="K84" s="27"/>
      <c r="L84" s="28"/>
      <c r="M84" s="27">
        <v>9</v>
      </c>
      <c r="N84" s="29">
        <v>105</v>
      </c>
    </row>
    <row r="85" spans="1:14" x14ac:dyDescent="0.2">
      <c r="A85" s="27"/>
      <c r="B85" s="28"/>
      <c r="C85" s="27"/>
      <c r="D85" s="29"/>
      <c r="F85" s="27"/>
      <c r="G85" s="28"/>
      <c r="H85" s="27"/>
      <c r="I85" s="29"/>
      <c r="K85" s="27"/>
      <c r="L85" s="28"/>
      <c r="M85" s="27">
        <v>10</v>
      </c>
      <c r="N85" s="29">
        <v>400</v>
      </c>
    </row>
    <row r="86" spans="1:14" x14ac:dyDescent="0.2">
      <c r="A86" s="27"/>
      <c r="B86" s="28"/>
      <c r="C86" s="27"/>
      <c r="D86" s="29"/>
      <c r="F86" s="27"/>
      <c r="G86" s="28"/>
      <c r="H86" s="27"/>
      <c r="I86" s="29"/>
      <c r="K86" s="27"/>
      <c r="L86" s="28"/>
      <c r="M86" s="27">
        <v>13</v>
      </c>
      <c r="N86" s="29">
        <v>400</v>
      </c>
    </row>
    <row r="87" spans="1:14" x14ac:dyDescent="0.2">
      <c r="A87" s="27"/>
      <c r="B87" s="28"/>
      <c r="C87" s="27"/>
      <c r="D87" s="29"/>
      <c r="F87" s="27"/>
      <c r="G87" s="28"/>
      <c r="H87" s="27"/>
      <c r="I87" s="29"/>
      <c r="K87" s="27"/>
      <c r="L87" s="28"/>
      <c r="M87" s="27"/>
      <c r="N87" s="29"/>
    </row>
    <row r="88" spans="1:14" ht="12.75" customHeight="1" x14ac:dyDescent="0.2">
      <c r="A88" s="4" t="str">
        <f>IF(B88&lt;&gt;"","SF","")</f>
        <v/>
      </c>
      <c r="B88" s="30" t="str">
        <f>IF(SUM(D82:D87)&gt;SUM(B82:B87),SUM(D82:D87)-SUM(B82:B87),"")</f>
        <v/>
      </c>
      <c r="C88" s="4" t="str">
        <f>IF(D88&lt;&gt;"","SF","")</f>
        <v>SF</v>
      </c>
      <c r="D88" s="31">
        <f>IF(SUM(B82:B87)&gt;SUM(D82:D87),SUM(B82:B87)-SUM(D82:D87),"")</f>
        <v>1680</v>
      </c>
      <c r="F88" s="4" t="str">
        <f>IF(G88&lt;&gt;"","SF","")</f>
        <v/>
      </c>
      <c r="G88" s="30" t="str">
        <f>IF(SUM(I82:I87)&gt;SUM(G82:G87),SUM(I82:I87)-SUM(G82:G87),"")</f>
        <v/>
      </c>
      <c r="H88" s="4" t="str">
        <f>IF(I88&lt;&gt;"","SF","")</f>
        <v>SF</v>
      </c>
      <c r="I88" s="31">
        <f>IF(SUM(G82:G87)&gt;SUM(I82:I87),SUM(G82:G87)-SUM(I82:I87),"")</f>
        <v>1540</v>
      </c>
      <c r="K88" s="4" t="str">
        <f>IF(L88&lt;&gt;"","SF","")</f>
        <v>SF</v>
      </c>
      <c r="L88" s="30">
        <f>IF(SUM(N82:N87)&gt;SUM(L82:L87),SUM(N82:N87)-SUM(L82:L87),"")</f>
        <v>4135</v>
      </c>
      <c r="M88" s="4" t="str">
        <f>IF(N88&lt;&gt;"","SF","")</f>
        <v/>
      </c>
      <c r="N88" s="31" t="str">
        <f>IF(SUM(L82:L87)&gt;SUM(N82:N87),SUM(L82:L87)-SUM(N82:N87),"")</f>
        <v/>
      </c>
    </row>
    <row r="89" spans="1:14" ht="13.5" thickBot="1" x14ac:dyDescent="0.25">
      <c r="A89" s="32"/>
      <c r="B89" s="33">
        <f>IF(A81&lt;&gt;"",SUM(B82:B88),"")</f>
        <v>1680</v>
      </c>
      <c r="C89" s="32"/>
      <c r="D89" s="34">
        <f>IF(A81&lt;&gt;"",SUM(D82:D88),"")</f>
        <v>1680</v>
      </c>
      <c r="F89" s="32"/>
      <c r="G89" s="33">
        <f>IF(F81&lt;&gt;"",SUM(G82:G88),"")</f>
        <v>1540</v>
      </c>
      <c r="H89" s="32"/>
      <c r="I89" s="34">
        <f>IF(F81&lt;&gt;"",SUM(I82:I88),"")</f>
        <v>1540</v>
      </c>
      <c r="K89" s="32"/>
      <c r="L89" s="33">
        <f>IF(K81&lt;&gt;"",SUM(L82:L88),"")</f>
        <v>4135</v>
      </c>
      <c r="M89" s="32"/>
      <c r="N89" s="34">
        <f>IF(K81&lt;&gt;"",SUM(N82:N88),"")</f>
        <v>4135</v>
      </c>
    </row>
    <row r="90" spans="1:14" ht="13.5" thickTop="1" x14ac:dyDescent="0.2">
      <c r="A90" s="7"/>
      <c r="B90" s="8"/>
      <c r="C90" s="7"/>
      <c r="D90" s="8"/>
      <c r="F90" s="7"/>
      <c r="G90" s="8"/>
      <c r="H90" s="7"/>
      <c r="I90" s="8"/>
      <c r="K90" s="7"/>
      <c r="L90" s="8"/>
      <c r="M90" s="7"/>
      <c r="N90" s="8"/>
    </row>
    <row r="91" spans="1:14" ht="27.95" customHeight="1" thickBot="1" x14ac:dyDescent="0.25">
      <c r="A91" s="38" t="str">
        <f>IF('Accounts &amp; OB'!A27&lt;&gt;"",'Accounts &amp; OB'!A27,"")</f>
        <v>Salaries/ payroll and social charges</v>
      </c>
      <c r="B91" s="38"/>
      <c r="C91" s="38"/>
      <c r="D91" s="38"/>
      <c r="F91" s="38" t="str">
        <f>IF('Accounts &amp; OB'!A28&lt;&gt;"",'Accounts &amp; OB'!A28,"")</f>
        <v>Interests &amp; Fees</v>
      </c>
      <c r="G91" s="38"/>
      <c r="H91" s="38"/>
      <c r="I91" s="38"/>
      <c r="K91" s="38" t="str">
        <f>IF('Accounts &amp; OB'!A29&lt;&gt;"",'Accounts &amp; OB'!A29,"")</f>
        <v>Depreciation</v>
      </c>
      <c r="L91" s="38"/>
      <c r="M91" s="38"/>
      <c r="N91" s="38"/>
    </row>
    <row r="92" spans="1:14" x14ac:dyDescent="0.2">
      <c r="A92" s="24" t="str">
        <f>IF(B92&lt;&gt;"","SI","")</f>
        <v>SI</v>
      </c>
      <c r="B92" s="25">
        <f>IF('Accounts &amp; OB'!B27&lt;&gt;"",'Accounts &amp; OB'!B27,"")</f>
        <v>32800</v>
      </c>
      <c r="C92" s="24" t="str">
        <f>IF(D92&lt;&gt;"","SI","")</f>
        <v/>
      </c>
      <c r="D92" s="26" t="str">
        <f>IF('Accounts &amp; OB'!C27&lt;&gt;"",'Accounts &amp; OB'!C27,"")</f>
        <v/>
      </c>
      <c r="F92" s="24" t="str">
        <f>IF(G92&lt;&gt;"","SI","")</f>
        <v>SI</v>
      </c>
      <c r="G92" s="25">
        <f>IF('Accounts &amp; OB'!B28&lt;&gt;"",'Accounts &amp; OB'!B28,"")</f>
        <v>3400</v>
      </c>
      <c r="H92" s="24" t="str">
        <f>IF(I92&lt;&gt;"","SI","")</f>
        <v/>
      </c>
      <c r="I92" s="26" t="str">
        <f>IF('Accounts &amp; OB'!C28&lt;&gt;"",'Accounts &amp; OB'!C28,"")</f>
        <v/>
      </c>
      <c r="K92" s="24" t="str">
        <f>IF(L92&lt;&gt;"","SI","")</f>
        <v/>
      </c>
      <c r="L92" s="25" t="str">
        <f>IF('Accounts &amp; OB'!B29&lt;&gt;"",'Accounts &amp; OB'!B29,"")</f>
        <v/>
      </c>
      <c r="M92" s="24"/>
      <c r="N92" s="26"/>
    </row>
    <row r="93" spans="1:14" x14ac:dyDescent="0.2">
      <c r="A93" s="27">
        <v>18</v>
      </c>
      <c r="B93" s="28">
        <v>7500</v>
      </c>
      <c r="C93" s="27"/>
      <c r="D93" s="29"/>
      <c r="F93" s="27">
        <v>16</v>
      </c>
      <c r="G93" s="28">
        <v>3000</v>
      </c>
      <c r="H93" s="27"/>
      <c r="I93" s="29"/>
      <c r="K93" s="27">
        <v>21</v>
      </c>
      <c r="L93" s="28">
        <v>2000</v>
      </c>
      <c r="M93" s="27"/>
      <c r="N93" s="29"/>
    </row>
    <row r="94" spans="1:14" x14ac:dyDescent="0.2">
      <c r="A94" s="27">
        <v>22</v>
      </c>
      <c r="B94" s="28">
        <v>36000</v>
      </c>
      <c r="C94" s="27"/>
      <c r="D94" s="29"/>
      <c r="F94" s="27"/>
      <c r="G94" s="28"/>
      <c r="H94" s="27"/>
      <c r="I94" s="29"/>
      <c r="K94" s="27">
        <v>21</v>
      </c>
      <c r="L94" s="28">
        <v>8000</v>
      </c>
      <c r="M94" s="27"/>
      <c r="N94" s="29"/>
    </row>
    <row r="95" spans="1:14" x14ac:dyDescent="0.2">
      <c r="A95" s="27"/>
      <c r="B95" s="28"/>
      <c r="C95" s="27"/>
      <c r="D95" s="29"/>
      <c r="F95" s="27"/>
      <c r="G95" s="28"/>
      <c r="H95" s="27"/>
      <c r="I95" s="29"/>
      <c r="K95" s="27"/>
      <c r="L95" s="28"/>
      <c r="M95" s="27"/>
      <c r="N95" s="29"/>
    </row>
    <row r="96" spans="1:14" x14ac:dyDescent="0.2">
      <c r="A96" s="27"/>
      <c r="B96" s="28"/>
      <c r="C96" s="27"/>
      <c r="D96" s="29"/>
      <c r="F96" s="27"/>
      <c r="G96" s="28"/>
      <c r="H96" s="27"/>
      <c r="I96" s="29"/>
      <c r="K96" s="27"/>
      <c r="L96" s="28"/>
      <c r="M96" s="27"/>
      <c r="N96" s="29"/>
    </row>
    <row r="97" spans="1:14" x14ac:dyDescent="0.2">
      <c r="A97" s="27"/>
      <c r="B97" s="28"/>
      <c r="C97" s="27"/>
      <c r="D97" s="29"/>
      <c r="F97" s="27"/>
      <c r="G97" s="28"/>
      <c r="H97" s="27"/>
      <c r="I97" s="29"/>
      <c r="K97" s="27"/>
      <c r="L97" s="28"/>
      <c r="M97" s="27"/>
      <c r="N97" s="29"/>
    </row>
    <row r="98" spans="1:14" ht="12.75" customHeight="1" x14ac:dyDescent="0.2">
      <c r="A98" s="4" t="str">
        <f>IF(B98&lt;&gt;"","SF","")</f>
        <v/>
      </c>
      <c r="B98" s="30" t="str">
        <f>IF(SUM(D92:D97)&gt;SUM(B92:B97),SUM(D92:D97)-SUM(B92:B97),"")</f>
        <v/>
      </c>
      <c r="C98" s="4" t="str">
        <f>IF(D98&lt;&gt;"","SF","")</f>
        <v>SF</v>
      </c>
      <c r="D98" s="31">
        <f>IF(SUM(B92:B97)&gt;SUM(D92:D97),SUM(B92:B97)-SUM(D92:D97),"")</f>
        <v>76300</v>
      </c>
      <c r="F98" s="4" t="str">
        <f>IF(G98&lt;&gt;"","SF","")</f>
        <v/>
      </c>
      <c r="G98" s="30" t="str">
        <f>IF(SUM(I92:I97)&gt;SUM(G92:G97),SUM(I92:I97)-SUM(G92:G97),"")</f>
        <v/>
      </c>
      <c r="H98" s="4" t="str">
        <f>IF(I98&lt;&gt;"","SF","")</f>
        <v>SF</v>
      </c>
      <c r="I98" s="31">
        <f>IF(SUM(G92:G97)&gt;SUM(I92:I97),SUM(G92:G97)-SUM(I92:I97),"")</f>
        <v>6400</v>
      </c>
      <c r="K98" s="4" t="str">
        <f>IF(L98&lt;&gt;"","SF","")</f>
        <v/>
      </c>
      <c r="L98" s="30" t="str">
        <f>IF(SUM(N92:N97)&gt;SUM(L92:L97),SUM(N92:N97)-SUM(L92:L97),"")</f>
        <v/>
      </c>
      <c r="M98" s="4" t="str">
        <f>IF(N98&lt;&gt;"","SF","")</f>
        <v>SF</v>
      </c>
      <c r="N98" s="31">
        <f>IF(SUM(L92:L97)&gt;SUM(N92:N97),SUM(L92:L97)-SUM(N92:N97),"")</f>
        <v>10000</v>
      </c>
    </row>
    <row r="99" spans="1:14" ht="13.5" thickBot="1" x14ac:dyDescent="0.25">
      <c r="A99" s="32"/>
      <c r="B99" s="33">
        <f>IF(A91&lt;&gt;"",SUM(B92:B98),"")</f>
        <v>76300</v>
      </c>
      <c r="C99" s="32"/>
      <c r="D99" s="34">
        <f>IF(A91&lt;&gt;"",SUM(D92:D98),"")</f>
        <v>76300</v>
      </c>
      <c r="F99" s="32"/>
      <c r="G99" s="33">
        <f>IF(F91&lt;&gt;"",SUM(G92:G98),"")</f>
        <v>6400</v>
      </c>
      <c r="H99" s="32"/>
      <c r="I99" s="34">
        <f>IF(F91&lt;&gt;"",SUM(I92:I98),"")</f>
        <v>6400</v>
      </c>
      <c r="K99" s="32"/>
      <c r="L99" s="33">
        <f>IF(K91&lt;&gt;"",SUM(L92:L98),"")</f>
        <v>10000</v>
      </c>
      <c r="M99" s="32"/>
      <c r="N99" s="34">
        <f>IF(K91&lt;&gt;"",SUM(N92:N98),"")</f>
        <v>10000</v>
      </c>
    </row>
    <row r="100" spans="1:14" ht="13.5" thickTop="1" x14ac:dyDescent="0.2">
      <c r="A100" s="7"/>
      <c r="B100" s="8"/>
      <c r="C100" s="7"/>
      <c r="D100" s="8"/>
      <c r="F100" s="7"/>
      <c r="G100" s="8"/>
      <c r="H100" s="7"/>
      <c r="I100" s="8"/>
      <c r="K100" s="7"/>
      <c r="L100" s="8"/>
      <c r="M100" s="7"/>
      <c r="N100" s="8"/>
    </row>
    <row r="101" spans="1:14" ht="27.95" customHeight="1" thickBot="1" x14ac:dyDescent="0.25">
      <c r="A101" s="38" t="str">
        <f>IF('Accounts &amp; OB'!A31&lt;&gt;"",'Accounts &amp; OB'!A31,"")</f>
        <v>Other operating expenses</v>
      </c>
      <c r="B101" s="38"/>
      <c r="C101" s="38"/>
      <c r="D101" s="38"/>
      <c r="F101" s="38" t="str">
        <f>IF('Accounts &amp; OB'!A32&lt;&gt;"",'Accounts &amp; OB'!A32,"")</f>
        <v xml:space="preserve">Revenue on computer </v>
      </c>
      <c r="G101" s="38"/>
      <c r="H101" s="38"/>
      <c r="I101" s="38"/>
      <c r="K101" s="38" t="str">
        <f>IF('Accounts &amp; OB'!A33&lt;&gt;"",'Accounts &amp; OB'!A33,"")</f>
        <v>Extraordinary expenses &amp; revenues</v>
      </c>
      <c r="L101" s="38"/>
      <c r="M101" s="38"/>
      <c r="N101" s="38"/>
    </row>
    <row r="102" spans="1:14" x14ac:dyDescent="0.2">
      <c r="A102" s="24" t="str">
        <f>IF(B102&lt;&gt;"","SI","")</f>
        <v>SI</v>
      </c>
      <c r="B102" s="25">
        <f>IF('Accounts &amp; OB'!B31&lt;&gt;"",'Accounts &amp; OB'!B31,"")</f>
        <v>69000</v>
      </c>
      <c r="C102" s="24" t="str">
        <f>IF(D102&lt;&gt;"","SI","")</f>
        <v/>
      </c>
      <c r="D102" s="26" t="str">
        <f>IF('Accounts &amp; OB'!C31&lt;&gt;"",'Accounts &amp; OB'!C31,"")</f>
        <v/>
      </c>
      <c r="F102" s="24" t="str">
        <f>IF(G102&lt;&gt;"","SI","")</f>
        <v/>
      </c>
      <c r="G102" s="25" t="str">
        <f>IF('Accounts &amp; OB'!B32&lt;&gt;"",'Accounts &amp; OB'!B32,"")</f>
        <v/>
      </c>
      <c r="H102" s="24" t="str">
        <f>IF(I102&lt;&gt;"","SI","")</f>
        <v>SI</v>
      </c>
      <c r="I102" s="26">
        <f>IF('Accounts &amp; OB'!C32&lt;&gt;"",'Accounts &amp; OB'!C32,"")</f>
        <v>20060</v>
      </c>
      <c r="K102" s="24" t="str">
        <f>IF(L102&lt;&gt;"","SI","")</f>
        <v>SI</v>
      </c>
      <c r="L102" s="25">
        <f>IF('Accounts &amp; OB'!B33&lt;&gt;"",'Accounts &amp; OB'!B33,"")</f>
        <v>1200</v>
      </c>
      <c r="M102" s="24" t="str">
        <f>IF(N102&lt;&gt;"","SI","")</f>
        <v/>
      </c>
      <c r="N102" s="26" t="str">
        <f>IF('Accounts &amp; OB'!C33&lt;&gt;"",'Accounts &amp; OB'!C33,"")</f>
        <v/>
      </c>
    </row>
    <row r="103" spans="1:14" x14ac:dyDescent="0.2">
      <c r="A103" s="27"/>
      <c r="B103" s="28"/>
      <c r="C103" s="27"/>
      <c r="D103" s="29"/>
      <c r="F103" s="27"/>
      <c r="G103" s="28"/>
      <c r="H103" s="27">
        <v>18</v>
      </c>
      <c r="I103" s="29">
        <v>2000</v>
      </c>
      <c r="K103" s="27"/>
      <c r="L103" s="28"/>
      <c r="M103" s="27">
        <v>11</v>
      </c>
      <c r="N103" s="29">
        <v>500</v>
      </c>
    </row>
    <row r="104" spans="1:14" x14ac:dyDescent="0.2">
      <c r="A104" s="27"/>
      <c r="B104" s="28"/>
      <c r="C104" s="27"/>
      <c r="D104" s="29"/>
      <c r="F104" s="27"/>
      <c r="G104" s="28"/>
      <c r="H104" s="27"/>
      <c r="I104" s="29"/>
      <c r="K104" s="27"/>
      <c r="L104" s="28"/>
      <c r="M104" s="27"/>
      <c r="N104" s="29"/>
    </row>
    <row r="105" spans="1:14" x14ac:dyDescent="0.2">
      <c r="A105" s="27"/>
      <c r="B105" s="28"/>
      <c r="C105" s="27"/>
      <c r="D105" s="29"/>
      <c r="F105" s="27"/>
      <c r="G105" s="28"/>
      <c r="H105" s="27"/>
      <c r="I105" s="29"/>
      <c r="K105" s="27"/>
      <c r="L105" s="28"/>
      <c r="M105" s="27"/>
      <c r="N105" s="29"/>
    </row>
    <row r="106" spans="1:14" x14ac:dyDescent="0.2">
      <c r="A106" s="27"/>
      <c r="B106" s="28"/>
      <c r="C106" s="27"/>
      <c r="D106" s="29"/>
      <c r="F106" s="27"/>
      <c r="G106" s="28"/>
      <c r="H106" s="27"/>
      <c r="I106" s="29"/>
      <c r="K106" s="27"/>
      <c r="L106" s="28"/>
      <c r="M106" s="27"/>
      <c r="N106" s="29"/>
    </row>
    <row r="107" spans="1:14" x14ac:dyDescent="0.2">
      <c r="A107" s="27"/>
      <c r="B107" s="28"/>
      <c r="C107" s="27"/>
      <c r="D107" s="29"/>
      <c r="F107" s="27"/>
      <c r="G107" s="28"/>
      <c r="H107" s="27"/>
      <c r="I107" s="29"/>
      <c r="K107" s="27"/>
      <c r="L107" s="28"/>
      <c r="M107" s="27"/>
      <c r="N107" s="29"/>
    </row>
    <row r="108" spans="1:14" ht="25.5" x14ac:dyDescent="0.2">
      <c r="A108" s="4" t="str">
        <f>IF(B108&lt;&gt;"","SF","")</f>
        <v/>
      </c>
      <c r="B108" s="30" t="str">
        <f>IF(SUM(D102:D107)&gt;SUM(B102:B107),SUM(D102:D107)-SUM(B102:B107),"")</f>
        <v/>
      </c>
      <c r="C108" s="4" t="str">
        <f>IF(D108&lt;&gt;"","SF","")</f>
        <v>SF</v>
      </c>
      <c r="D108" s="31">
        <f>IF(SUM(B102:B107)&gt;SUM(D102:D107),SUM(B102:B107)-SUM(D102:D107),"")</f>
        <v>69000</v>
      </c>
      <c r="F108" s="4" t="str">
        <f>IF(G108&lt;&gt;"","SF","")</f>
        <v>SF</v>
      </c>
      <c r="G108" s="30">
        <f>IF(SUM(I102:I107)&gt;SUM(G102:G107),SUM(I102:I107)-SUM(G102:G107),"")</f>
        <v>22060</v>
      </c>
      <c r="H108" s="4" t="str">
        <f>IF(I108&lt;&gt;"","SF","")</f>
        <v/>
      </c>
      <c r="I108" s="31" t="str">
        <f>IF(SUM(G102:G107)&gt;SUM(I102:I107),SUM(G102:G107)-SUM(I102:I107),"")</f>
        <v/>
      </c>
      <c r="K108" s="4" t="str">
        <f>IF(L108&lt;&gt;"","SF","")</f>
        <v/>
      </c>
      <c r="L108" s="30" t="str">
        <f>IF(SUM(N102:N107)&gt;SUM(L102:L107),SUM(N102:N107)-SUM(L102:L107),"")</f>
        <v/>
      </c>
      <c r="M108" s="4" t="str">
        <f>IF(N108&lt;&gt;"","SF","")</f>
        <v>SF</v>
      </c>
      <c r="N108" s="31">
        <f>IF(SUM(L102:L107)&gt;SUM(N102:N107),SUM(L102:L107)-SUM(N102:N107),"")</f>
        <v>700</v>
      </c>
    </row>
    <row r="109" spans="1:14" ht="13.5" thickBot="1" x14ac:dyDescent="0.25">
      <c r="A109" s="32"/>
      <c r="B109" s="33">
        <f>IF(A101&lt;&gt;"",SUM(B102:B108),"")</f>
        <v>69000</v>
      </c>
      <c r="C109" s="32"/>
      <c r="D109" s="34">
        <f>IF(A101&lt;&gt;"",SUM(D102:D108),"")</f>
        <v>69000</v>
      </c>
      <c r="F109" s="32"/>
      <c r="G109" s="33">
        <f>IF(F101&lt;&gt;"",SUM(G102:G108),"")</f>
        <v>22060</v>
      </c>
      <c r="H109" s="32"/>
      <c r="I109" s="34">
        <f>IF(F101&lt;&gt;"",SUM(I102:I108),"")</f>
        <v>22060</v>
      </c>
      <c r="K109" s="32"/>
      <c r="L109" s="33">
        <f>IF(K101&lt;&gt;"",SUM(L102:L108),"")</f>
        <v>1200</v>
      </c>
      <c r="M109" s="32"/>
      <c r="N109" s="34">
        <f>IF(K101&lt;&gt;"",SUM(N102:N108),"")</f>
        <v>1200</v>
      </c>
    </row>
    <row r="110" spans="1:14" ht="13.5" thickTop="1" x14ac:dyDescent="0.2"/>
    <row r="111" spans="1:14" ht="13.5" thickBot="1" x14ac:dyDescent="0.25">
      <c r="A111" s="38" t="s">
        <v>34</v>
      </c>
      <c r="B111" s="38"/>
      <c r="C111" s="38"/>
      <c r="D111" s="38"/>
    </row>
    <row r="112" spans="1:14" x14ac:dyDescent="0.2">
      <c r="A112" s="24">
        <v>19</v>
      </c>
      <c r="B112" s="25">
        <v>900</v>
      </c>
      <c r="C112" s="24"/>
      <c r="D112" s="26"/>
    </row>
    <row r="113" spans="1:4" x14ac:dyDescent="0.2">
      <c r="A113" s="27">
        <v>20</v>
      </c>
      <c r="B113" s="28">
        <v>450</v>
      </c>
      <c r="C113" s="27"/>
      <c r="D113" s="29"/>
    </row>
    <row r="114" spans="1:4" x14ac:dyDescent="0.2">
      <c r="A114" s="27"/>
      <c r="B114" s="28"/>
      <c r="C114" s="27"/>
      <c r="D114" s="29"/>
    </row>
    <row r="115" spans="1:4" x14ac:dyDescent="0.2">
      <c r="A115" s="27"/>
      <c r="B115" s="28"/>
      <c r="C115" s="27"/>
      <c r="D115" s="29"/>
    </row>
    <row r="116" spans="1:4" x14ac:dyDescent="0.2">
      <c r="A116" s="27"/>
      <c r="B116" s="28"/>
      <c r="C116" s="27"/>
      <c r="D116" s="29"/>
    </row>
    <row r="117" spans="1:4" x14ac:dyDescent="0.2">
      <c r="A117" s="27"/>
      <c r="B117" s="28"/>
      <c r="C117" s="27"/>
      <c r="D117" s="29"/>
    </row>
    <row r="118" spans="1:4" x14ac:dyDescent="0.2">
      <c r="A118" s="4" t="str">
        <f>IF(B118&lt;&gt;"","SF","")</f>
        <v/>
      </c>
      <c r="B118" s="30" t="str">
        <f>IF(SUM(D112:D117)&gt;SUM(B112:B117),SUM(D112:D117)-SUM(B112:B117),"")</f>
        <v/>
      </c>
      <c r="C118" s="4" t="str">
        <f>IF(D118&lt;&gt;"","SF","")</f>
        <v>SF</v>
      </c>
      <c r="D118" s="31">
        <f>IF(SUM(B112:B117)&gt;SUM(D112:D117),SUM(B112:B117)-SUM(D112:D117),"")</f>
        <v>1350</v>
      </c>
    </row>
    <row r="119" spans="1:4" ht="13.5" thickBot="1" x14ac:dyDescent="0.25">
      <c r="A119" s="32"/>
      <c r="B119" s="33">
        <f>IF(A111&lt;&gt;"",SUM(B112:B118),"")</f>
        <v>1350</v>
      </c>
      <c r="C119" s="32"/>
      <c r="D119" s="34">
        <f>IF(A111&lt;&gt;"",SUM(D112:D118),"")</f>
        <v>1350</v>
      </c>
    </row>
    <row r="120" spans="1:4" ht="13.5" thickTop="1" x14ac:dyDescent="0.2"/>
  </sheetData>
  <mergeCells count="31">
    <mergeCell ref="A111:D111"/>
    <mergeCell ref="A91:D91"/>
    <mergeCell ref="F91:I91"/>
    <mergeCell ref="K91:N91"/>
    <mergeCell ref="A101:D101"/>
    <mergeCell ref="F101:I101"/>
    <mergeCell ref="K101:N101"/>
    <mergeCell ref="A70:D70"/>
    <mergeCell ref="F70:I70"/>
    <mergeCell ref="K70:N70"/>
    <mergeCell ref="A81:D81"/>
    <mergeCell ref="F81:I81"/>
    <mergeCell ref="K81:N81"/>
    <mergeCell ref="A46:D46"/>
    <mergeCell ref="F46:I46"/>
    <mergeCell ref="K46:N46"/>
    <mergeCell ref="A59:D59"/>
    <mergeCell ref="F59:I59"/>
    <mergeCell ref="K59:N59"/>
    <mergeCell ref="A24:D24"/>
    <mergeCell ref="F24:I24"/>
    <mergeCell ref="K24:N24"/>
    <mergeCell ref="A34:D34"/>
    <mergeCell ref="F34:I34"/>
    <mergeCell ref="K34:N34"/>
    <mergeCell ref="A1:D1"/>
    <mergeCell ref="F1:I1"/>
    <mergeCell ref="K1:N1"/>
    <mergeCell ref="A13:D13"/>
    <mergeCell ref="F13:I13"/>
    <mergeCell ref="K13:N13"/>
  </mergeCells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1"/>
  <sheetViews>
    <sheetView showGridLines="0" workbookViewId="0">
      <selection activeCell="A16" sqref="A16"/>
    </sheetView>
  </sheetViews>
  <sheetFormatPr defaultColWidth="11.42578125" defaultRowHeight="12.75" x14ac:dyDescent="0.2"/>
  <cols>
    <col min="1" max="1" width="42" customWidth="1"/>
  </cols>
  <sheetData>
    <row r="2" spans="1:3" x14ac:dyDescent="0.2">
      <c r="B2" s="2" t="s">
        <v>29</v>
      </c>
      <c r="C2" s="2" t="s">
        <v>30</v>
      </c>
    </row>
    <row r="3" spans="1:3" ht="12.75" customHeight="1" x14ac:dyDescent="0.2">
      <c r="A3" s="35" t="s">
        <v>1</v>
      </c>
      <c r="B3" s="1">
        <v>7800</v>
      </c>
      <c r="C3" s="1"/>
    </row>
    <row r="4" spans="1:3" x14ac:dyDescent="0.2">
      <c r="A4" s="35"/>
      <c r="B4" s="1"/>
      <c r="C4" s="1"/>
    </row>
    <row r="5" spans="1:3" x14ac:dyDescent="0.2">
      <c r="A5" s="35" t="s">
        <v>2</v>
      </c>
      <c r="B5" s="1">
        <f>7640+23650</f>
        <v>31290</v>
      </c>
      <c r="C5" s="1"/>
    </row>
    <row r="6" spans="1:3" x14ac:dyDescent="0.2">
      <c r="A6" s="35" t="s">
        <v>3</v>
      </c>
      <c r="B6" s="1">
        <v>16870</v>
      </c>
      <c r="C6" s="1"/>
    </row>
    <row r="7" spans="1:3" x14ac:dyDescent="0.2">
      <c r="A7" s="35" t="s">
        <v>33</v>
      </c>
      <c r="B7" s="1">
        <v>80900</v>
      </c>
      <c r="C7" s="1"/>
    </row>
    <row r="8" spans="1:3" x14ac:dyDescent="0.2">
      <c r="A8" s="35" t="s">
        <v>4</v>
      </c>
      <c r="B8" s="1">
        <v>5800</v>
      </c>
      <c r="C8" s="1"/>
    </row>
    <row r="9" spans="1:3" x14ac:dyDescent="0.2">
      <c r="A9" s="35" t="s">
        <v>5</v>
      </c>
      <c r="B9" s="1">
        <v>3500</v>
      </c>
      <c r="C9" s="1"/>
    </row>
    <row r="10" spans="1:3" x14ac:dyDescent="0.2">
      <c r="A10" s="35" t="s">
        <v>6</v>
      </c>
      <c r="B10" s="1">
        <v>350000</v>
      </c>
      <c r="C10" s="1"/>
    </row>
    <row r="11" spans="1:3" x14ac:dyDescent="0.2">
      <c r="A11" s="35" t="s">
        <v>7</v>
      </c>
      <c r="B11" s="1">
        <v>98000</v>
      </c>
      <c r="C11" s="1"/>
    </row>
    <row r="12" spans="1:3" x14ac:dyDescent="0.2">
      <c r="A12" s="35" t="s">
        <v>8</v>
      </c>
      <c r="B12" s="1"/>
      <c r="C12" s="1">
        <v>65800</v>
      </c>
    </row>
    <row r="13" spans="1:3" x14ac:dyDescent="0.2">
      <c r="A13" s="35" t="s">
        <v>9</v>
      </c>
      <c r="B13" s="1"/>
      <c r="C13" s="1">
        <v>200000</v>
      </c>
    </row>
    <row r="14" spans="1:3" x14ac:dyDescent="0.2">
      <c r="A14" s="35" t="s">
        <v>10</v>
      </c>
      <c r="B14" s="1"/>
      <c r="C14" s="1"/>
    </row>
    <row r="15" spans="1:3" x14ac:dyDescent="0.2">
      <c r="A15" s="36" t="s">
        <v>11</v>
      </c>
      <c r="B15" s="1"/>
      <c r="C15" s="1">
        <v>24900</v>
      </c>
    </row>
    <row r="16" spans="1:3" x14ac:dyDescent="0.2">
      <c r="A16" s="35" t="s">
        <v>12</v>
      </c>
      <c r="B16" s="1"/>
      <c r="C16" s="1">
        <v>23410</v>
      </c>
    </row>
    <row r="17" spans="1:3" x14ac:dyDescent="0.2">
      <c r="A17" s="35" t="s">
        <v>13</v>
      </c>
      <c r="B17" s="1"/>
      <c r="C17" s="1">
        <v>100000</v>
      </c>
    </row>
    <row r="18" spans="1:3" x14ac:dyDescent="0.2">
      <c r="A18" s="35" t="s">
        <v>14</v>
      </c>
      <c r="B18" s="1"/>
      <c r="C18" s="1">
        <v>340000</v>
      </c>
    </row>
    <row r="19" spans="1:3" x14ac:dyDescent="0.2">
      <c r="A19" s="35" t="s">
        <v>15</v>
      </c>
      <c r="B19" s="1"/>
      <c r="C19" s="1">
        <v>24900</v>
      </c>
    </row>
    <row r="20" spans="1:3" x14ac:dyDescent="0.2">
      <c r="A20" s="35" t="s">
        <v>16</v>
      </c>
      <c r="B20" s="1"/>
      <c r="C20" s="1">
        <v>1200</v>
      </c>
    </row>
    <row r="21" spans="1:3" x14ac:dyDescent="0.2">
      <c r="A21" s="35" t="s">
        <v>17</v>
      </c>
      <c r="B21" s="1">
        <v>85000</v>
      </c>
      <c r="C21" s="1"/>
    </row>
    <row r="22" spans="1:3" x14ac:dyDescent="0.2">
      <c r="A22" s="35" t="s">
        <v>18</v>
      </c>
      <c r="B22" s="1">
        <v>12900</v>
      </c>
      <c r="C22" s="1"/>
    </row>
    <row r="23" spans="1:3" x14ac:dyDescent="0.2">
      <c r="A23" s="35" t="s">
        <v>19</v>
      </c>
      <c r="B23" s="1">
        <v>960</v>
      </c>
      <c r="C23" s="1"/>
    </row>
    <row r="24" spans="1:3" x14ac:dyDescent="0.2">
      <c r="A24" s="35" t="s">
        <v>20</v>
      </c>
      <c r="B24" s="1">
        <v>1280</v>
      </c>
      <c r="C24" s="1"/>
    </row>
    <row r="25" spans="1:3" x14ac:dyDescent="0.2">
      <c r="A25" s="35" t="s">
        <v>21</v>
      </c>
      <c r="B25" s="1">
        <v>800</v>
      </c>
      <c r="C25" s="1"/>
    </row>
    <row r="26" spans="1:3" x14ac:dyDescent="0.2">
      <c r="A26" s="35" t="s">
        <v>22</v>
      </c>
      <c r="B26" s="1"/>
      <c r="C26" s="1">
        <v>1230</v>
      </c>
    </row>
    <row r="27" spans="1:3" x14ac:dyDescent="0.2">
      <c r="A27" s="35" t="s">
        <v>23</v>
      </c>
      <c r="B27" s="1">
        <v>32800</v>
      </c>
      <c r="C27" s="1"/>
    </row>
    <row r="28" spans="1:3" x14ac:dyDescent="0.2">
      <c r="A28" s="35" t="s">
        <v>24</v>
      </c>
      <c r="B28" s="1">
        <v>3400</v>
      </c>
      <c r="C28" s="1"/>
    </row>
    <row r="29" spans="1:3" x14ac:dyDescent="0.2">
      <c r="A29" s="35" t="s">
        <v>25</v>
      </c>
      <c r="B29" s="1"/>
      <c r="C29" s="1">
        <v>0</v>
      </c>
    </row>
    <row r="30" spans="1:3" x14ac:dyDescent="0.2">
      <c r="A30" s="35"/>
      <c r="B30" s="1"/>
      <c r="C30" s="1"/>
    </row>
    <row r="31" spans="1:3" ht="12.75" customHeight="1" x14ac:dyDescent="0.2">
      <c r="A31" s="35" t="s">
        <v>26</v>
      </c>
      <c r="B31" s="1">
        <v>69000</v>
      </c>
      <c r="C31" s="1"/>
    </row>
    <row r="32" spans="1:3" x14ac:dyDescent="0.2">
      <c r="A32" s="35" t="s">
        <v>27</v>
      </c>
      <c r="B32" s="1"/>
      <c r="C32" s="1">
        <v>20060</v>
      </c>
    </row>
    <row r="33" spans="1:3" x14ac:dyDescent="0.2">
      <c r="A33" s="35" t="s">
        <v>28</v>
      </c>
      <c r="B33" s="37">
        <v>1200</v>
      </c>
      <c r="C33" s="37"/>
    </row>
    <row r="34" spans="1:3" x14ac:dyDescent="0.2">
      <c r="B34" s="1">
        <f>SUM(B3:B33)</f>
        <v>801500</v>
      </c>
      <c r="C34" s="1">
        <f>SUM(C3:C33)</f>
        <v>801500</v>
      </c>
    </row>
    <row r="35" spans="1:3" x14ac:dyDescent="0.2">
      <c r="B35" s="1"/>
      <c r="C35" s="1"/>
    </row>
    <row r="36" spans="1:3" x14ac:dyDescent="0.2">
      <c r="B36" s="1"/>
      <c r="C36" s="1"/>
    </row>
    <row r="37" spans="1:3" x14ac:dyDescent="0.2">
      <c r="B37" s="1"/>
      <c r="C37" s="1"/>
    </row>
    <row r="38" spans="1:3" x14ac:dyDescent="0.2">
      <c r="B38" s="1"/>
      <c r="C38" s="1"/>
    </row>
    <row r="39" spans="1:3" x14ac:dyDescent="0.2">
      <c r="B39" s="1"/>
      <c r="C39" s="1"/>
    </row>
    <row r="40" spans="1:3" x14ac:dyDescent="0.2">
      <c r="B40" s="1"/>
      <c r="C40" s="1"/>
    </row>
    <row r="41" spans="1:3" x14ac:dyDescent="0.2">
      <c r="B41" s="1"/>
      <c r="C41" s="1"/>
    </row>
    <row r="42" spans="1:3" x14ac:dyDescent="0.2">
      <c r="B42" s="1"/>
      <c r="C42" s="1"/>
    </row>
    <row r="43" spans="1:3" x14ac:dyDescent="0.2">
      <c r="B43" s="1"/>
      <c r="C43" s="1"/>
    </row>
    <row r="44" spans="1:3" x14ac:dyDescent="0.2">
      <c r="B44" s="1"/>
      <c r="C44" s="1"/>
    </row>
    <row r="45" spans="1:3" x14ac:dyDescent="0.2">
      <c r="B45" s="1"/>
      <c r="C45" s="1"/>
    </row>
    <row r="46" spans="1:3" x14ac:dyDescent="0.2">
      <c r="B46" s="1"/>
      <c r="C46" s="1"/>
    </row>
    <row r="47" spans="1:3" x14ac:dyDescent="0.2">
      <c r="B47" s="1"/>
      <c r="C47" s="1"/>
    </row>
    <row r="48" spans="1:3" x14ac:dyDescent="0.2">
      <c r="B48" s="1"/>
      <c r="C48" s="1"/>
    </row>
    <row r="49" spans="1:3" x14ac:dyDescent="0.2">
      <c r="B49" s="1"/>
      <c r="C49" s="1"/>
    </row>
    <row r="50" spans="1:3" x14ac:dyDescent="0.2">
      <c r="B50" s="1"/>
      <c r="C50" s="1"/>
    </row>
    <row r="51" spans="1:3" x14ac:dyDescent="0.2">
      <c r="B51" s="1"/>
      <c r="C51" s="1"/>
    </row>
    <row r="52" spans="1:3" x14ac:dyDescent="0.2">
      <c r="B52" s="1"/>
      <c r="C52" s="1"/>
    </row>
    <row r="53" spans="1:3" ht="12.75" customHeight="1" x14ac:dyDescent="0.2">
      <c r="B53" s="1"/>
      <c r="C53" s="1"/>
    </row>
    <row r="54" spans="1:3" x14ac:dyDescent="0.2">
      <c r="B54" s="1"/>
      <c r="C54" s="1"/>
    </row>
    <row r="55" spans="1:3" x14ac:dyDescent="0.2">
      <c r="B55" s="1"/>
      <c r="C55" s="1"/>
    </row>
    <row r="56" spans="1:3" x14ac:dyDescent="0.2">
      <c r="B56" s="1"/>
      <c r="C56" s="1"/>
    </row>
    <row r="57" spans="1:3" x14ac:dyDescent="0.2">
      <c r="B57" s="1"/>
      <c r="C57" s="1"/>
    </row>
    <row r="58" spans="1:3" x14ac:dyDescent="0.2">
      <c r="B58" s="1"/>
      <c r="C58" s="1"/>
    </row>
    <row r="59" spans="1:3" x14ac:dyDescent="0.2">
      <c r="B59" s="1"/>
      <c r="C59" s="1"/>
    </row>
    <row r="60" spans="1:3" ht="13.5" thickBot="1" x14ac:dyDescent="0.25">
      <c r="A60" t="s">
        <v>0</v>
      </c>
      <c r="B60" s="23">
        <f>SUM(B3:B58)</f>
        <v>1603000</v>
      </c>
      <c r="C60" s="23">
        <f>SUM(C3:C58)</f>
        <v>1603000</v>
      </c>
    </row>
    <row r="61" spans="1:3" ht="13.5" thickTop="1" x14ac:dyDescent="0.2"/>
  </sheetData>
  <phoneticPr fontId="0" type="noConversion"/>
  <pageMargins left="0.75" right="0.75" top="1" bottom="1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workbookViewId="0">
      <selection activeCell="E2" sqref="E2"/>
    </sheetView>
  </sheetViews>
  <sheetFormatPr defaultColWidth="9.140625" defaultRowHeight="15" x14ac:dyDescent="0.2"/>
  <cols>
    <col min="1" max="6" width="13.7109375" style="3" customWidth="1"/>
    <col min="7" max="16384" width="9.140625" style="3"/>
  </cols>
  <sheetData>
    <row r="1" spans="1:6" x14ac:dyDescent="0.2">
      <c r="A1" s="39" t="s">
        <v>31</v>
      </c>
      <c r="B1" s="39"/>
      <c r="C1" s="39"/>
      <c r="D1" s="39"/>
      <c r="E1" s="39"/>
      <c r="F1" s="39"/>
    </row>
    <row r="2" spans="1:6" x14ac:dyDescent="0.2">
      <c r="A2" s="9"/>
      <c r="B2" s="9"/>
      <c r="C2" s="10"/>
      <c r="D2" s="9" t="s">
        <v>35</v>
      </c>
      <c r="E2" s="9"/>
      <c r="F2" s="9"/>
    </row>
    <row r="3" spans="1:6" x14ac:dyDescent="0.2">
      <c r="A3" s="11"/>
      <c r="B3" s="11"/>
      <c r="C3" s="12"/>
      <c r="D3" s="11"/>
      <c r="E3" s="11"/>
      <c r="F3" s="11"/>
    </row>
    <row r="4" spans="1:6" x14ac:dyDescent="0.2">
      <c r="A4" s="11"/>
      <c r="B4" s="11"/>
      <c r="C4" s="12"/>
      <c r="D4" s="11"/>
      <c r="E4" s="11"/>
      <c r="F4" s="11"/>
    </row>
    <row r="5" spans="1:6" x14ac:dyDescent="0.2">
      <c r="A5" s="11"/>
      <c r="B5" s="11"/>
      <c r="C5" s="12"/>
      <c r="D5" s="11"/>
      <c r="E5" s="11"/>
      <c r="F5" s="11"/>
    </row>
    <row r="6" spans="1:6" x14ac:dyDescent="0.2">
      <c r="A6" s="11"/>
      <c r="B6" s="11"/>
      <c r="C6" s="12"/>
      <c r="D6" s="11"/>
      <c r="E6" s="11"/>
      <c r="F6" s="11"/>
    </row>
    <row r="7" spans="1:6" x14ac:dyDescent="0.2">
      <c r="A7" s="11"/>
      <c r="B7" s="11"/>
      <c r="C7" s="12"/>
      <c r="D7" s="11"/>
      <c r="E7" s="11"/>
      <c r="F7" s="11"/>
    </row>
    <row r="8" spans="1:6" x14ac:dyDescent="0.2">
      <c r="A8" s="11"/>
      <c r="B8" s="11"/>
      <c r="C8" s="12"/>
      <c r="D8" s="11"/>
      <c r="E8" s="11"/>
      <c r="F8" s="11"/>
    </row>
    <row r="9" spans="1:6" x14ac:dyDescent="0.2">
      <c r="A9" s="11"/>
      <c r="B9" s="11"/>
      <c r="C9" s="12"/>
      <c r="D9" s="11"/>
      <c r="E9" s="11"/>
      <c r="F9" s="11"/>
    </row>
    <row r="10" spans="1:6" x14ac:dyDescent="0.2">
      <c r="A10" s="11"/>
      <c r="B10" s="11"/>
      <c r="C10" s="12"/>
      <c r="D10" s="11"/>
      <c r="E10" s="11"/>
      <c r="F10" s="11"/>
    </row>
    <row r="11" spans="1:6" x14ac:dyDescent="0.2">
      <c r="A11" s="11"/>
      <c r="B11" s="11"/>
      <c r="C11" s="12"/>
      <c r="D11" s="11"/>
      <c r="E11" s="11"/>
      <c r="F11" s="11"/>
    </row>
    <row r="12" spans="1:6" x14ac:dyDescent="0.2">
      <c r="A12" s="11"/>
      <c r="B12" s="11"/>
      <c r="C12" s="12"/>
      <c r="D12" s="11"/>
      <c r="E12" s="11"/>
      <c r="F12" s="11"/>
    </row>
    <row r="13" spans="1:6" x14ac:dyDescent="0.2">
      <c r="A13" s="11"/>
      <c r="B13" s="11"/>
      <c r="C13" s="12"/>
      <c r="D13" s="11"/>
      <c r="E13" s="11"/>
      <c r="F13" s="11"/>
    </row>
    <row r="14" spans="1:6" x14ac:dyDescent="0.2">
      <c r="A14" s="11"/>
      <c r="B14" s="11"/>
      <c r="C14" s="12"/>
      <c r="D14" s="11"/>
      <c r="E14" s="11"/>
      <c r="F14" s="11"/>
    </row>
    <row r="15" spans="1:6" x14ac:dyDescent="0.2">
      <c r="A15" s="11"/>
      <c r="B15" s="11"/>
      <c r="C15" s="12"/>
      <c r="D15" s="11"/>
      <c r="E15" s="11"/>
      <c r="F15" s="11"/>
    </row>
    <row r="16" spans="1:6" x14ac:dyDescent="0.2">
      <c r="A16" s="11"/>
      <c r="B16" s="11"/>
      <c r="C16" s="12"/>
      <c r="D16" s="11"/>
      <c r="E16" s="11"/>
      <c r="F16" s="11"/>
    </row>
    <row r="17" spans="1:6" x14ac:dyDescent="0.2">
      <c r="A17" s="11"/>
      <c r="B17" s="11"/>
      <c r="C17" s="12"/>
      <c r="D17" s="11"/>
      <c r="E17" s="11"/>
      <c r="F17" s="11"/>
    </row>
    <row r="18" spans="1:6" x14ac:dyDescent="0.2">
      <c r="A18" s="11"/>
      <c r="B18" s="11"/>
      <c r="C18" s="12"/>
      <c r="D18" s="11"/>
      <c r="E18" s="11"/>
      <c r="F18" s="11"/>
    </row>
    <row r="19" spans="1:6" x14ac:dyDescent="0.2">
      <c r="A19" s="11"/>
      <c r="B19" s="11"/>
      <c r="C19" s="12"/>
      <c r="D19" s="11"/>
      <c r="E19" s="11"/>
      <c r="F19" s="11"/>
    </row>
    <row r="20" spans="1:6" x14ac:dyDescent="0.2">
      <c r="A20" s="13"/>
      <c r="B20" s="13"/>
      <c r="C20" s="14"/>
      <c r="D20" s="13"/>
      <c r="E20" s="13"/>
      <c r="F20" s="13"/>
    </row>
    <row r="21" spans="1:6" ht="15.75" thickBot="1" x14ac:dyDescent="0.25">
      <c r="A21" s="15"/>
      <c r="B21" s="15"/>
      <c r="C21" s="15"/>
      <c r="D21" s="15"/>
      <c r="E21" s="15"/>
      <c r="F21" s="15"/>
    </row>
    <row r="22" spans="1:6" ht="15.75" thickTop="1" x14ac:dyDescent="0.2"/>
    <row r="23" spans="1:6" x14ac:dyDescent="0.2">
      <c r="A23" s="40" t="s">
        <v>32</v>
      </c>
      <c r="B23" s="40"/>
      <c r="C23" s="40"/>
      <c r="D23" s="40"/>
      <c r="E23" s="40"/>
      <c r="F23" s="40"/>
    </row>
    <row r="24" spans="1:6" x14ac:dyDescent="0.2">
      <c r="A24" s="16"/>
      <c r="B24" s="16"/>
      <c r="C24" s="17"/>
      <c r="D24" s="16"/>
      <c r="E24" s="16"/>
      <c r="F24" s="16"/>
    </row>
    <row r="25" spans="1:6" x14ac:dyDescent="0.2">
      <c r="A25" s="18"/>
      <c r="B25" s="18"/>
      <c r="C25" s="19"/>
      <c r="D25" s="18"/>
      <c r="E25" s="18"/>
      <c r="F25" s="18"/>
    </row>
    <row r="26" spans="1:6" x14ac:dyDescent="0.2">
      <c r="A26" s="18"/>
      <c r="B26" s="18"/>
      <c r="C26" s="19"/>
      <c r="D26" s="18"/>
      <c r="E26" s="18"/>
      <c r="F26" s="18"/>
    </row>
    <row r="27" spans="1:6" x14ac:dyDescent="0.2">
      <c r="A27" s="18"/>
      <c r="B27" s="18"/>
      <c r="C27" s="19"/>
      <c r="D27" s="18"/>
      <c r="E27" s="18"/>
      <c r="F27" s="18"/>
    </row>
    <row r="28" spans="1:6" x14ac:dyDescent="0.2">
      <c r="A28" s="18"/>
      <c r="B28" s="18"/>
      <c r="C28" s="19"/>
      <c r="D28" s="18"/>
      <c r="E28" s="18"/>
      <c r="F28" s="18"/>
    </row>
    <row r="29" spans="1:6" x14ac:dyDescent="0.2">
      <c r="A29" s="18"/>
      <c r="B29" s="18"/>
      <c r="C29" s="19"/>
      <c r="D29" s="18"/>
      <c r="E29" s="18"/>
      <c r="F29" s="18"/>
    </row>
    <row r="30" spans="1:6" x14ac:dyDescent="0.2">
      <c r="A30" s="18"/>
      <c r="B30" s="18"/>
      <c r="C30" s="19"/>
      <c r="D30" s="18"/>
      <c r="E30" s="18"/>
      <c r="F30" s="18"/>
    </row>
    <row r="31" spans="1:6" x14ac:dyDescent="0.2">
      <c r="A31" s="18"/>
      <c r="B31" s="18"/>
      <c r="C31" s="19"/>
      <c r="D31" s="18"/>
      <c r="E31" s="18"/>
      <c r="F31" s="18"/>
    </row>
    <row r="32" spans="1:6" x14ac:dyDescent="0.2">
      <c r="A32" s="18"/>
      <c r="B32" s="18"/>
      <c r="C32" s="19"/>
      <c r="D32" s="18"/>
      <c r="E32" s="18"/>
      <c r="F32" s="18"/>
    </row>
    <row r="33" spans="1:6" x14ac:dyDescent="0.2">
      <c r="A33" s="18"/>
      <c r="B33" s="18"/>
      <c r="C33" s="19"/>
      <c r="D33" s="18"/>
      <c r="E33" s="18"/>
      <c r="F33" s="18"/>
    </row>
    <row r="34" spans="1:6" x14ac:dyDescent="0.2">
      <c r="A34" s="18"/>
      <c r="B34" s="18"/>
      <c r="C34" s="19"/>
      <c r="D34" s="18"/>
      <c r="E34" s="18"/>
      <c r="F34" s="18"/>
    </row>
    <row r="35" spans="1:6" x14ac:dyDescent="0.2">
      <c r="A35" s="18"/>
      <c r="B35" s="18"/>
      <c r="C35" s="19"/>
      <c r="D35" s="18"/>
      <c r="E35" s="18"/>
      <c r="F35" s="18"/>
    </row>
    <row r="36" spans="1:6" x14ac:dyDescent="0.2">
      <c r="A36" s="18"/>
      <c r="B36" s="18"/>
      <c r="C36" s="19"/>
      <c r="D36" s="18"/>
      <c r="E36" s="18"/>
      <c r="F36" s="18"/>
    </row>
    <row r="37" spans="1:6" x14ac:dyDescent="0.2">
      <c r="A37" s="18"/>
      <c r="B37" s="18"/>
      <c r="C37" s="19"/>
      <c r="D37" s="18"/>
      <c r="E37" s="18"/>
      <c r="F37" s="18"/>
    </row>
    <row r="38" spans="1:6" x14ac:dyDescent="0.2">
      <c r="A38" s="18"/>
      <c r="B38" s="18"/>
      <c r="C38" s="19"/>
      <c r="D38" s="18"/>
      <c r="E38" s="18"/>
      <c r="F38" s="18"/>
    </row>
    <row r="39" spans="1:6" x14ac:dyDescent="0.2">
      <c r="A39" s="18"/>
      <c r="B39" s="18"/>
      <c r="C39" s="19"/>
      <c r="D39" s="18"/>
      <c r="E39" s="18"/>
      <c r="F39" s="18"/>
    </row>
    <row r="40" spans="1:6" x14ac:dyDescent="0.2">
      <c r="A40" s="18"/>
      <c r="B40" s="18"/>
      <c r="C40" s="19"/>
      <c r="D40" s="18"/>
      <c r="E40" s="18"/>
      <c r="F40" s="18"/>
    </row>
    <row r="41" spans="1:6" x14ac:dyDescent="0.2">
      <c r="A41" s="18"/>
      <c r="B41" s="18"/>
      <c r="C41" s="19"/>
      <c r="D41" s="18"/>
      <c r="E41" s="18"/>
      <c r="F41" s="18"/>
    </row>
    <row r="42" spans="1:6" x14ac:dyDescent="0.2">
      <c r="A42" s="18"/>
      <c r="B42" s="18"/>
      <c r="C42" s="19"/>
      <c r="D42" s="18"/>
      <c r="E42" s="18"/>
      <c r="F42" s="18"/>
    </row>
    <row r="43" spans="1:6" x14ac:dyDescent="0.2">
      <c r="A43" s="18"/>
      <c r="B43" s="18"/>
      <c r="C43" s="19"/>
      <c r="D43" s="18"/>
      <c r="E43" s="18"/>
      <c r="F43" s="18"/>
    </row>
    <row r="44" spans="1:6" x14ac:dyDescent="0.2">
      <c r="A44" s="18"/>
      <c r="B44" s="18"/>
      <c r="C44" s="19"/>
      <c r="D44" s="18"/>
      <c r="E44" s="18"/>
      <c r="F44" s="18"/>
    </row>
    <row r="45" spans="1:6" x14ac:dyDescent="0.2">
      <c r="A45" s="18"/>
      <c r="B45" s="18"/>
      <c r="C45" s="19"/>
      <c r="D45" s="18"/>
      <c r="E45" s="18"/>
      <c r="F45" s="18"/>
    </row>
    <row r="46" spans="1:6" x14ac:dyDescent="0.2">
      <c r="A46" s="20"/>
      <c r="B46" s="20"/>
      <c r="C46" s="21"/>
      <c r="D46" s="20"/>
      <c r="E46" s="20"/>
      <c r="F46" s="20"/>
    </row>
    <row r="47" spans="1:6" ht="15.75" thickBot="1" x14ac:dyDescent="0.25">
      <c r="A47" s="22"/>
      <c r="B47" s="22"/>
      <c r="C47" s="22"/>
      <c r="D47" s="22"/>
      <c r="E47" s="22"/>
      <c r="F47" s="22"/>
    </row>
    <row r="48" spans="1:6" ht="15.75" thickTop="1" x14ac:dyDescent="0.2"/>
  </sheetData>
  <mergeCells count="2">
    <mergeCell ref="A1:F1"/>
    <mergeCell ref="A23:F2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ledger empty</vt:lpstr>
      <vt:lpstr>Accounts &amp; OB</vt:lpstr>
      <vt:lpstr>Income statement &amp; BS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Catherine Pontz</cp:lastModifiedBy>
  <cp:lastPrinted>2010-03-06T13:12:54Z</cp:lastPrinted>
  <dcterms:created xsi:type="dcterms:W3CDTF">2000-08-23T15:14:17Z</dcterms:created>
  <dcterms:modified xsi:type="dcterms:W3CDTF">2023-11-10T12:21:32Z</dcterms:modified>
</cp:coreProperties>
</file>