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oit.zuber\Documents\comptabilité financière\TVA\exercices\"/>
    </mc:Choice>
  </mc:AlternateContent>
  <bookViews>
    <workbookView xWindow="360" yWindow="120" windowWidth="12120" windowHeight="8835"/>
  </bookViews>
  <sheets>
    <sheet name="Balance des comptes" sheetId="1" r:id="rId1"/>
    <sheet name="Grand Livre base de travail" sheetId="16" r:id="rId2"/>
  </sheets>
  <calcPr calcId="162913"/>
</workbook>
</file>

<file path=xl/calcChain.xml><?xml version="1.0" encoding="utf-8"?>
<calcChain xmlns="http://schemas.openxmlformats.org/spreadsheetml/2006/main">
  <c r="N174" i="16" l="1"/>
  <c r="L178" i="16" s="1"/>
  <c r="K178" i="16" s="1"/>
  <c r="L174" i="16"/>
  <c r="K174" i="16" s="1"/>
  <c r="I174" i="16"/>
  <c r="G178" i="16" s="1"/>
  <c r="F178" i="16" s="1"/>
  <c r="G174" i="16"/>
  <c r="F174" i="16" s="1"/>
  <c r="D174" i="16"/>
  <c r="B178" i="16" s="1"/>
  <c r="A178" i="16" s="1"/>
  <c r="B174" i="16"/>
  <c r="A174" i="16" s="1"/>
  <c r="K173" i="16"/>
  <c r="N179" i="16" s="1"/>
  <c r="F173" i="16"/>
  <c r="A173" i="16"/>
  <c r="N165" i="16"/>
  <c r="M165" i="16" s="1"/>
  <c r="L165" i="16"/>
  <c r="K165" i="16" s="1"/>
  <c r="I165" i="16"/>
  <c r="H165" i="16" s="1"/>
  <c r="G165" i="16"/>
  <c r="F165" i="16" s="1"/>
  <c r="D165" i="16"/>
  <c r="C165" i="16" s="1"/>
  <c r="B165" i="16"/>
  <c r="A165" i="16" s="1"/>
  <c r="K164" i="16"/>
  <c r="F164" i="16"/>
  <c r="A164" i="16"/>
  <c r="N156" i="16"/>
  <c r="N161" i="16" s="1"/>
  <c r="M161" i="16" s="1"/>
  <c r="M156" i="16"/>
  <c r="L156" i="16"/>
  <c r="K156" i="16"/>
  <c r="I156" i="16"/>
  <c r="I161" i="16" s="1"/>
  <c r="H161" i="16" s="1"/>
  <c r="H156" i="16"/>
  <c r="G156" i="16"/>
  <c r="F156" i="16"/>
  <c r="D156" i="16"/>
  <c r="D161" i="16" s="1"/>
  <c r="C161" i="16" s="1"/>
  <c r="C156" i="16"/>
  <c r="B156" i="16"/>
  <c r="A156" i="16"/>
  <c r="K155" i="16"/>
  <c r="N162" i="16" s="1"/>
  <c r="F155" i="16"/>
  <c r="A155" i="16"/>
  <c r="N146" i="16"/>
  <c r="M146" i="16" s="1"/>
  <c r="L146" i="16"/>
  <c r="K146" i="16" s="1"/>
  <c r="I146" i="16"/>
  <c r="G146" i="16"/>
  <c r="F146" i="16" s="1"/>
  <c r="D146" i="16"/>
  <c r="C146" i="16" s="1"/>
  <c r="B146" i="16"/>
  <c r="A146" i="16" s="1"/>
  <c r="K145" i="16"/>
  <c r="F145" i="16"/>
  <c r="A145" i="16"/>
  <c r="N136" i="16"/>
  <c r="L142" i="16" s="1"/>
  <c r="M136" i="16"/>
  <c r="L136" i="16"/>
  <c r="N142" i="16" s="1"/>
  <c r="M142" i="16" s="1"/>
  <c r="K136" i="16"/>
  <c r="I136" i="16"/>
  <c r="G142" i="16" s="1"/>
  <c r="F142" i="16" s="1"/>
  <c r="H136" i="16"/>
  <c r="G136" i="16"/>
  <c r="I142" i="16" s="1"/>
  <c r="H142" i="16" s="1"/>
  <c r="F136" i="16"/>
  <c r="D136" i="16"/>
  <c r="B142" i="16" s="1"/>
  <c r="C136" i="16"/>
  <c r="B136" i="16"/>
  <c r="D142" i="16" s="1"/>
  <c r="C142" i="16" s="1"/>
  <c r="A136" i="16"/>
  <c r="K135" i="16"/>
  <c r="F135" i="16"/>
  <c r="A135" i="16"/>
  <c r="D143" i="16" s="1"/>
  <c r="N123" i="16"/>
  <c r="M123" i="16" s="1"/>
  <c r="L123" i="16"/>
  <c r="K123" i="16" s="1"/>
  <c r="I123" i="16"/>
  <c r="H123" i="16" s="1"/>
  <c r="G123" i="16"/>
  <c r="F123" i="16" s="1"/>
  <c r="D123" i="16"/>
  <c r="C123" i="16" s="1"/>
  <c r="B123" i="16"/>
  <c r="A123" i="16" s="1"/>
  <c r="K122" i="16"/>
  <c r="F122" i="16"/>
  <c r="A122" i="16"/>
  <c r="L120" i="16"/>
  <c r="B120" i="16"/>
  <c r="N112" i="16"/>
  <c r="L119" i="16" s="1"/>
  <c r="K119" i="16" s="1"/>
  <c r="M112" i="16"/>
  <c r="L112" i="16"/>
  <c r="N119" i="16" s="1"/>
  <c r="M119" i="16" s="1"/>
  <c r="K112" i="16"/>
  <c r="I112" i="16"/>
  <c r="G119" i="16" s="1"/>
  <c r="F119" i="16" s="1"/>
  <c r="H112" i="16"/>
  <c r="G112" i="16"/>
  <c r="I119" i="16" s="1"/>
  <c r="H119" i="16" s="1"/>
  <c r="F112" i="16"/>
  <c r="D112" i="16"/>
  <c r="B119" i="16" s="1"/>
  <c r="A119" i="16" s="1"/>
  <c r="C112" i="16"/>
  <c r="B112" i="16"/>
  <c r="D119" i="16" s="1"/>
  <c r="C119" i="16" s="1"/>
  <c r="A112" i="16"/>
  <c r="K111" i="16"/>
  <c r="N120" i="16" s="1"/>
  <c r="F111" i="16"/>
  <c r="I120" i="16" s="1"/>
  <c r="A111" i="16"/>
  <c r="D120" i="16" s="1"/>
  <c r="N101" i="16"/>
  <c r="M101" i="16" s="1"/>
  <c r="L101" i="16"/>
  <c r="K101" i="16" s="1"/>
  <c r="I101" i="16"/>
  <c r="G101" i="16"/>
  <c r="F101" i="16" s="1"/>
  <c r="D101" i="16"/>
  <c r="C101" i="16" s="1"/>
  <c r="B101" i="16"/>
  <c r="A101" i="16" s="1"/>
  <c r="K100" i="16"/>
  <c r="F100" i="16"/>
  <c r="A100" i="16"/>
  <c r="B109" i="16" s="1"/>
  <c r="N90" i="16"/>
  <c r="L97" i="16" s="1"/>
  <c r="M90" i="16"/>
  <c r="L90" i="16"/>
  <c r="N97" i="16" s="1"/>
  <c r="M97" i="16" s="1"/>
  <c r="K90" i="16"/>
  <c r="I90" i="16"/>
  <c r="G97" i="16" s="1"/>
  <c r="F97" i="16" s="1"/>
  <c r="H90" i="16"/>
  <c r="G90" i="16"/>
  <c r="I97" i="16" s="1"/>
  <c r="H97" i="16" s="1"/>
  <c r="F90" i="16"/>
  <c r="D90" i="16"/>
  <c r="B97" i="16" s="1"/>
  <c r="C90" i="16"/>
  <c r="B90" i="16"/>
  <c r="D97" i="16" s="1"/>
  <c r="C97" i="16" s="1"/>
  <c r="A90" i="16"/>
  <c r="K89" i="16"/>
  <c r="N98" i="16" s="1"/>
  <c r="F89" i="16"/>
  <c r="A89" i="16"/>
  <c r="G86" i="16"/>
  <c r="F86" i="16" s="1"/>
  <c r="N78" i="16"/>
  <c r="M78" i="16" s="1"/>
  <c r="L78" i="16"/>
  <c r="K78" i="16" s="1"/>
  <c r="I78" i="16"/>
  <c r="G78" i="16"/>
  <c r="F78" i="16" s="1"/>
  <c r="D78" i="16"/>
  <c r="C78" i="16" s="1"/>
  <c r="B78" i="16"/>
  <c r="A78" i="16" s="1"/>
  <c r="K77" i="16"/>
  <c r="F77" i="16"/>
  <c r="A77" i="16"/>
  <c r="N67" i="16"/>
  <c r="L74" i="16" s="1"/>
  <c r="L75" i="16" s="1"/>
  <c r="M67" i="16"/>
  <c r="L67" i="16"/>
  <c r="N74" i="16" s="1"/>
  <c r="M74" i="16" s="1"/>
  <c r="K67" i="16"/>
  <c r="I67" i="16"/>
  <c r="G74" i="16" s="1"/>
  <c r="G75" i="16" s="1"/>
  <c r="H67" i="16"/>
  <c r="G67" i="16"/>
  <c r="I74" i="16" s="1"/>
  <c r="H74" i="16" s="1"/>
  <c r="F67" i="16"/>
  <c r="D67" i="16"/>
  <c r="B74" i="16" s="1"/>
  <c r="B75" i="16" s="1"/>
  <c r="C67" i="16"/>
  <c r="B67" i="16"/>
  <c r="D74" i="16" s="1"/>
  <c r="C74" i="16" s="1"/>
  <c r="A67" i="16"/>
  <c r="K66" i="16"/>
  <c r="F66" i="16"/>
  <c r="A66" i="16"/>
  <c r="N64" i="16"/>
  <c r="I64" i="16"/>
  <c r="L63" i="16"/>
  <c r="K63" i="16" s="1"/>
  <c r="B63" i="16"/>
  <c r="A63" i="16" s="1"/>
  <c r="N59" i="16"/>
  <c r="M59" i="16" s="1"/>
  <c r="L59" i="16"/>
  <c r="K59" i="16" s="1"/>
  <c r="I59" i="16"/>
  <c r="H59" i="16" s="1"/>
  <c r="G59" i="16"/>
  <c r="F59" i="16" s="1"/>
  <c r="D59" i="16"/>
  <c r="C59" i="16" s="1"/>
  <c r="B59" i="16"/>
  <c r="A59" i="16" s="1"/>
  <c r="K58" i="16"/>
  <c r="L64" i="16" s="1"/>
  <c r="F58" i="16"/>
  <c r="G64" i="16" s="1"/>
  <c r="A58" i="16"/>
  <c r="B64" i="16" s="1"/>
  <c r="L56" i="16"/>
  <c r="B56" i="16"/>
  <c r="K55" i="16"/>
  <c r="F55" i="16"/>
  <c r="A55" i="16"/>
  <c r="N49" i="16"/>
  <c r="L55" i="16" s="1"/>
  <c r="M49" i="16"/>
  <c r="L49" i="16"/>
  <c r="N55" i="16" s="1"/>
  <c r="M55" i="16" s="1"/>
  <c r="K49" i="16"/>
  <c r="I49" i="16"/>
  <c r="G55" i="16" s="1"/>
  <c r="H49" i="16"/>
  <c r="G49" i="16"/>
  <c r="I55" i="16" s="1"/>
  <c r="H55" i="16" s="1"/>
  <c r="F49" i="16"/>
  <c r="D49" i="16"/>
  <c r="B55" i="16" s="1"/>
  <c r="C49" i="16"/>
  <c r="B49" i="16"/>
  <c r="D55" i="16" s="1"/>
  <c r="C55" i="16" s="1"/>
  <c r="A49" i="16"/>
  <c r="K48" i="16"/>
  <c r="F48" i="16"/>
  <c r="I56" i="16" s="1"/>
  <c r="A48" i="16"/>
  <c r="D56" i="16" s="1"/>
  <c r="G45" i="16"/>
  <c r="F45" i="16" s="1"/>
  <c r="N39" i="16"/>
  <c r="M39" i="16" s="1"/>
  <c r="L39" i="16"/>
  <c r="K39" i="16" s="1"/>
  <c r="I39" i="16"/>
  <c r="H39" i="16" s="1"/>
  <c r="G39" i="16"/>
  <c r="F39" i="16" s="1"/>
  <c r="D39" i="16"/>
  <c r="C39" i="16" s="1"/>
  <c r="B39" i="16"/>
  <c r="A39" i="16" s="1"/>
  <c r="K38" i="16"/>
  <c r="F38" i="16"/>
  <c r="A38" i="16"/>
  <c r="B36" i="16"/>
  <c r="N29" i="16"/>
  <c r="N35" i="16" s="1"/>
  <c r="M35" i="16" s="1"/>
  <c r="L29" i="16"/>
  <c r="K29" i="16"/>
  <c r="I29" i="16"/>
  <c r="G29" i="16"/>
  <c r="F29" i="16"/>
  <c r="D29" i="16"/>
  <c r="D35" i="16" s="1"/>
  <c r="C35" i="16" s="1"/>
  <c r="B29" i="16"/>
  <c r="A29" i="16"/>
  <c r="K28" i="16"/>
  <c r="F28" i="16"/>
  <c r="A28" i="16"/>
  <c r="D36" i="16" s="1"/>
  <c r="N18" i="16"/>
  <c r="M18" i="16" s="1"/>
  <c r="L18" i="16"/>
  <c r="N25" i="16" s="1"/>
  <c r="K18" i="16"/>
  <c r="I18" i="16"/>
  <c r="G18" i="16"/>
  <c r="G25" i="16" s="1"/>
  <c r="F25" i="16" s="1"/>
  <c r="F18" i="16"/>
  <c r="D18" i="16"/>
  <c r="C18" i="16" s="1"/>
  <c r="B18" i="16"/>
  <c r="D25" i="16" s="1"/>
  <c r="C25" i="16" s="1"/>
  <c r="A18" i="16"/>
  <c r="K17" i="16"/>
  <c r="F17" i="16"/>
  <c r="A17" i="16"/>
  <c r="N2" i="16"/>
  <c r="M2" i="16"/>
  <c r="L2" i="16"/>
  <c r="L14" i="16" s="1"/>
  <c r="K14" i="16" s="1"/>
  <c r="I2" i="16"/>
  <c r="H2" i="16"/>
  <c r="G2" i="16"/>
  <c r="F2" i="16" s="1"/>
  <c r="D2" i="16"/>
  <c r="C2" i="16"/>
  <c r="B2" i="16"/>
  <c r="A2" i="16" s="1"/>
  <c r="K1" i="16"/>
  <c r="F1" i="16"/>
  <c r="A1" i="16"/>
  <c r="D162" i="16" l="1"/>
  <c r="D98" i="16"/>
  <c r="I98" i="16"/>
  <c r="D75" i="16"/>
  <c r="I75" i="16"/>
  <c r="K74" i="16"/>
  <c r="N75" i="16"/>
  <c r="A74" i="16"/>
  <c r="G26" i="16"/>
  <c r="M25" i="16"/>
  <c r="N26" i="16"/>
  <c r="B14" i="16"/>
  <c r="A14" i="16" s="1"/>
  <c r="B25" i="16"/>
  <c r="A25" i="16" s="1"/>
  <c r="D14" i="16"/>
  <c r="C14" i="16" s="1"/>
  <c r="I14" i="16"/>
  <c r="H14" i="16" s="1"/>
  <c r="N14" i="16"/>
  <c r="I15" i="16"/>
  <c r="H18" i="16"/>
  <c r="B35" i="16"/>
  <c r="A35" i="16" s="1"/>
  <c r="G35" i="16"/>
  <c r="F35" i="16" s="1"/>
  <c r="L35" i="16"/>
  <c r="K35" i="16" s="1"/>
  <c r="B46" i="16"/>
  <c r="I45" i="16"/>
  <c r="H45" i="16" s="1"/>
  <c r="I46" i="16"/>
  <c r="N56" i="16"/>
  <c r="G56" i="16"/>
  <c r="D63" i="16"/>
  <c r="C63" i="16" s="1"/>
  <c r="N63" i="16"/>
  <c r="M63" i="16" s="1"/>
  <c r="I86" i="16"/>
  <c r="H86" i="16" s="1"/>
  <c r="I143" i="16"/>
  <c r="I162" i="16"/>
  <c r="N171" i="16"/>
  <c r="G14" i="16"/>
  <c r="F14" i="16" s="1"/>
  <c r="L25" i="16"/>
  <c r="D26" i="16"/>
  <c r="K2" i="16"/>
  <c r="B15" i="16"/>
  <c r="L15" i="16"/>
  <c r="I25" i="16"/>
  <c r="H25" i="16" s="1"/>
  <c r="C29" i="16"/>
  <c r="H29" i="16"/>
  <c r="M29" i="16"/>
  <c r="G46" i="16"/>
  <c r="B45" i="16"/>
  <c r="A45" i="16" s="1"/>
  <c r="L45" i="16"/>
  <c r="K45" i="16" s="1"/>
  <c r="G63" i="16"/>
  <c r="F63" i="16" s="1"/>
  <c r="D64" i="16"/>
  <c r="F74" i="16"/>
  <c r="G87" i="16"/>
  <c r="B86" i="16"/>
  <c r="A86" i="16" s="1"/>
  <c r="L86" i="16"/>
  <c r="K86" i="16" s="1"/>
  <c r="N143" i="16"/>
  <c r="B143" i="16"/>
  <c r="A142" i="16"/>
  <c r="L143" i="16"/>
  <c r="K142" i="16"/>
  <c r="N36" i="16"/>
  <c r="I35" i="16"/>
  <c r="H35" i="16" s="1"/>
  <c r="D45" i="16"/>
  <c r="N45" i="16"/>
  <c r="M45" i="16" s="1"/>
  <c r="I63" i="16"/>
  <c r="H63" i="16" s="1"/>
  <c r="H78" i="16"/>
  <c r="D86" i="16"/>
  <c r="N86" i="16"/>
  <c r="M86" i="16" s="1"/>
  <c r="D171" i="16"/>
  <c r="B98" i="16"/>
  <c r="A97" i="16"/>
  <c r="L98" i="16"/>
  <c r="K97" i="16"/>
  <c r="G98" i="16"/>
  <c r="B108" i="16"/>
  <c r="A108" i="16" s="1"/>
  <c r="G108" i="16"/>
  <c r="F108" i="16" s="1"/>
  <c r="L108" i="16"/>
  <c r="K108" i="16" s="1"/>
  <c r="D109" i="16"/>
  <c r="D132" i="16"/>
  <c r="C132" i="16" s="1"/>
  <c r="I132" i="16"/>
  <c r="H132" i="16" s="1"/>
  <c r="N132" i="16"/>
  <c r="M132" i="16" s="1"/>
  <c r="I133" i="16"/>
  <c r="G143" i="16"/>
  <c r="B152" i="16"/>
  <c r="A152" i="16" s="1"/>
  <c r="G152" i="16"/>
  <c r="F152" i="16" s="1"/>
  <c r="L152" i="16"/>
  <c r="K152" i="16" s="1"/>
  <c r="D170" i="16"/>
  <c r="C170" i="16" s="1"/>
  <c r="I170" i="16"/>
  <c r="H170" i="16" s="1"/>
  <c r="N170" i="16"/>
  <c r="M170" i="16" s="1"/>
  <c r="I171" i="16"/>
  <c r="C174" i="16"/>
  <c r="H174" i="16"/>
  <c r="M174" i="16"/>
  <c r="G179" i="16"/>
  <c r="H101" i="16"/>
  <c r="H146" i="16"/>
  <c r="B161" i="16"/>
  <c r="G161" i="16"/>
  <c r="F161" i="16" s="1"/>
  <c r="L161" i="16"/>
  <c r="D178" i="16"/>
  <c r="C178" i="16" s="1"/>
  <c r="I178" i="16"/>
  <c r="H178" i="16" s="1"/>
  <c r="N178" i="16"/>
  <c r="M178" i="16" s="1"/>
  <c r="D108" i="16"/>
  <c r="C108" i="16" s="1"/>
  <c r="I108" i="16"/>
  <c r="H108" i="16" s="1"/>
  <c r="N108" i="16"/>
  <c r="M108" i="16" s="1"/>
  <c r="G120" i="16"/>
  <c r="B132" i="16"/>
  <c r="A132" i="16" s="1"/>
  <c r="G132" i="16"/>
  <c r="F132" i="16" s="1"/>
  <c r="L132" i="16"/>
  <c r="K132" i="16" s="1"/>
  <c r="D152" i="16"/>
  <c r="C152" i="16" s="1"/>
  <c r="I152" i="16"/>
  <c r="H152" i="16" s="1"/>
  <c r="N152" i="16"/>
  <c r="M152" i="16" s="1"/>
  <c r="B170" i="16"/>
  <c r="A170" i="16" s="1"/>
  <c r="G170" i="16"/>
  <c r="F170" i="16" s="1"/>
  <c r="L170" i="16"/>
  <c r="K170" i="16" s="1"/>
  <c r="B179" i="16"/>
  <c r="L179" i="16"/>
  <c r="B41" i="1"/>
  <c r="B39" i="1"/>
  <c r="B16" i="1"/>
  <c r="B13" i="1"/>
  <c r="G153" i="16" l="1"/>
  <c r="I153" i="16"/>
  <c r="B133" i="16"/>
  <c r="D133" i="16"/>
  <c r="N109" i="16"/>
  <c r="N87" i="16"/>
  <c r="L36" i="16"/>
  <c r="C86" i="16"/>
  <c r="D87" i="16"/>
  <c r="N15" i="16"/>
  <c r="M14" i="16"/>
  <c r="L171" i="16"/>
  <c r="B162" i="16"/>
  <c r="A161" i="16"/>
  <c r="G133" i="16"/>
  <c r="I109" i="16"/>
  <c r="I87" i="16"/>
  <c r="L26" i="16"/>
  <c r="K25" i="16"/>
  <c r="N133" i="16"/>
  <c r="N46" i="16"/>
  <c r="G15" i="16"/>
  <c r="I36" i="16"/>
  <c r="N153" i="16"/>
  <c r="D179" i="16"/>
  <c r="L109" i="16"/>
  <c r="C45" i="16"/>
  <c r="D46" i="16"/>
  <c r="I26" i="16"/>
  <c r="B171" i="16"/>
  <c r="G162" i="16"/>
  <c r="L162" i="16"/>
  <c r="K161" i="16"/>
  <c r="L133" i="16"/>
  <c r="D153" i="16"/>
  <c r="G171" i="16"/>
  <c r="B153" i="16"/>
  <c r="L87" i="16"/>
  <c r="L46" i="16"/>
  <c r="G109" i="16"/>
  <c r="I179" i="16"/>
  <c r="L153" i="16"/>
  <c r="B87" i="16"/>
  <c r="G36" i="16"/>
  <c r="B26" i="16"/>
  <c r="D15" i="16"/>
</calcChain>
</file>

<file path=xl/sharedStrings.xml><?xml version="1.0" encoding="utf-8"?>
<sst xmlns="http://schemas.openxmlformats.org/spreadsheetml/2006/main" count="45" uniqueCount="45">
  <si>
    <t>Débit</t>
  </si>
  <si>
    <t>Crédit</t>
  </si>
  <si>
    <t>Capital</t>
  </si>
  <si>
    <t>Prestations à soi-même</t>
  </si>
  <si>
    <t>Privé</t>
  </si>
  <si>
    <t>Perte sur créances</t>
  </si>
  <si>
    <t>Clients - créances commerciales</t>
  </si>
  <si>
    <t>Créanciers divers</t>
  </si>
  <si>
    <t>Hypothèque</t>
  </si>
  <si>
    <t>Fournisseurs</t>
  </si>
  <si>
    <t>TVA à décaisser</t>
  </si>
  <si>
    <t>Déductions obtenues</t>
  </si>
  <si>
    <t>Déductions accordées</t>
  </si>
  <si>
    <t>Charges financières</t>
  </si>
  <si>
    <t>Publicité - frais de représentation</t>
  </si>
  <si>
    <t>Autres charges d'exploitation</t>
  </si>
  <si>
    <t>IP sur investissements et charges d'exploitation</t>
  </si>
  <si>
    <t>Véhicule</t>
  </si>
  <si>
    <t>Moto-neige</t>
  </si>
  <si>
    <t>Mobilier agencement</t>
  </si>
  <si>
    <t>Mobilier pods</t>
  </si>
  <si>
    <t>Terrain</t>
  </si>
  <si>
    <t>Bar-lounge</t>
  </si>
  <si>
    <t>Pods</t>
  </si>
  <si>
    <t xml:space="preserve">Autorisation </t>
  </si>
  <si>
    <t>TVA due sur bar-lounge</t>
  </si>
  <si>
    <t>Garage Tacot</t>
  </si>
  <si>
    <t>Honoraires locations pods</t>
  </si>
  <si>
    <t>Ventes boissons</t>
  </si>
  <si>
    <t>Frais de cartes</t>
  </si>
  <si>
    <t>Bons cadeaux</t>
  </si>
  <si>
    <t>Achats de boulangerie</t>
  </si>
  <si>
    <t>IP sur achats marchandises (boissons et boulangerie)</t>
  </si>
  <si>
    <t>Charges motoneiges</t>
  </si>
  <si>
    <t>Produits de locations des motoneiges</t>
  </si>
  <si>
    <t>Charges et produits exceptionnels</t>
  </si>
  <si>
    <t>Frais et entretient des véhicules</t>
  </si>
  <si>
    <t>Stock et achats de boissons</t>
  </si>
  <si>
    <t>PRAMV boissons</t>
  </si>
  <si>
    <t>Salaires et charges sociales</t>
  </si>
  <si>
    <t>Liquidités (caisse - banque)</t>
  </si>
  <si>
    <t>TVA due sur location motoneiges</t>
  </si>
  <si>
    <t>TVA due sur location pods</t>
  </si>
  <si>
    <t>Débiteurs divers</t>
  </si>
  <si>
    <t>Commissions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</si>
</sst>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0" borderId="1" xfId="0" applyNumberFormat="1" applyFont="1" applyBorder="1" applyAlignment="1">
      <alignment wrapText="1"/>
    </xf>
    <xf numFmtId="0" fontId="2" fillId="0" borderId="2" xfId="0" applyNumberFormat="1" applyFont="1" applyBorder="1" applyAlignment="1">
      <alignment wrapText="1"/>
    </xf>
    <xf numFmtId="0" fontId="2" fillId="0" borderId="0" xfId="0" applyNumberFormat="1" applyFont="1" applyAlignment="1">
      <alignment wrapText="1"/>
    </xf>
    <xf numFmtId="0" fontId="2" fillId="0" borderId="3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4" fontId="2" fillId="0" borderId="4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2" fillId="0" borderId="5" xfId="0" applyNumberFormat="1" applyFont="1" applyBorder="1" applyAlignment="1">
      <alignment wrapText="1"/>
    </xf>
    <xf numFmtId="4" fontId="2" fillId="0" borderId="2" xfId="0" applyNumberFormat="1" applyFont="1" applyBorder="1" applyAlignment="1">
      <alignment wrapText="1"/>
    </xf>
    <xf numFmtId="4" fontId="2" fillId="0" borderId="6" xfId="0" applyNumberFormat="1" applyFont="1" applyBorder="1" applyAlignment="1">
      <alignment wrapText="1"/>
    </xf>
    <xf numFmtId="4" fontId="2" fillId="0" borderId="0" xfId="0" applyNumberFormat="1" applyFont="1" applyAlignment="1">
      <alignment wrapText="1"/>
    </xf>
    <xf numFmtId="4" fontId="2" fillId="0" borderId="7" xfId="0" applyNumberFormat="1" applyFont="1" applyBorder="1" applyAlignment="1">
      <alignment wrapText="1"/>
    </xf>
    <xf numFmtId="4" fontId="2" fillId="0" borderId="3" xfId="0" applyNumberFormat="1" applyFont="1" applyBorder="1" applyAlignment="1">
      <alignment wrapText="1"/>
    </xf>
    <xf numFmtId="4" fontId="2" fillId="0" borderId="0" xfId="0" applyNumberFormat="1" applyFont="1" applyBorder="1" applyAlignment="1">
      <alignment wrapText="1"/>
    </xf>
    <xf numFmtId="0" fontId="3" fillId="0" borderId="0" xfId="0" applyFont="1"/>
    <xf numFmtId="43" fontId="3" fillId="0" borderId="0" xfId="1" applyFont="1"/>
    <xf numFmtId="0" fontId="4" fillId="0" borderId="0" xfId="0" applyFont="1" applyAlignment="1">
      <alignment horizontal="center"/>
    </xf>
    <xf numFmtId="43" fontId="3" fillId="0" borderId="0" xfId="0" applyNumberFormat="1" applyFont="1"/>
    <xf numFmtId="9" fontId="3" fillId="0" borderId="0" xfId="0" applyNumberFormat="1" applyFont="1"/>
    <xf numFmtId="0" fontId="2" fillId="0" borderId="8" xfId="0" applyNumberFormat="1" applyFont="1" applyBorder="1" applyAlignment="1">
      <alignment horizont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4"/>
  <sheetViews>
    <sheetView tabSelected="1" topLeftCell="A19" workbookViewId="0">
      <selection activeCell="A46" sqref="A46"/>
    </sheetView>
  </sheetViews>
  <sheetFormatPr baseColWidth="10" defaultRowHeight="15" x14ac:dyDescent="0.2"/>
  <cols>
    <col min="1" max="1" width="42" style="17" customWidth="1"/>
    <col min="2" max="3" width="13.85546875" style="17" bestFit="1" customWidth="1"/>
    <col min="4" max="4" width="14.5703125" style="17" bestFit="1" customWidth="1"/>
    <col min="5" max="16384" width="11.42578125" style="17"/>
  </cols>
  <sheetData>
    <row r="2" spans="1:3" ht="15.75" x14ac:dyDescent="0.25">
      <c r="B2" s="19" t="s">
        <v>0</v>
      </c>
      <c r="C2" s="19" t="s">
        <v>1</v>
      </c>
    </row>
    <row r="3" spans="1:3" x14ac:dyDescent="0.2">
      <c r="A3" s="17" t="s">
        <v>40</v>
      </c>
      <c r="B3" s="18">
        <v>35800</v>
      </c>
      <c r="C3" s="18"/>
    </row>
    <row r="4" spans="1:3" x14ac:dyDescent="0.2">
      <c r="A4" s="17" t="s">
        <v>6</v>
      </c>
      <c r="B4" s="18">
        <v>9800</v>
      </c>
      <c r="C4" s="18"/>
    </row>
    <row r="5" spans="1:3" x14ac:dyDescent="0.2">
      <c r="A5" s="17" t="s">
        <v>43</v>
      </c>
      <c r="B5" s="18">
        <v>3900</v>
      </c>
      <c r="C5" s="18"/>
    </row>
    <row r="6" spans="1:3" x14ac:dyDescent="0.2">
      <c r="A6" s="17" t="s">
        <v>32</v>
      </c>
      <c r="B6" s="18">
        <v>2850</v>
      </c>
      <c r="C6" s="18"/>
    </row>
    <row r="7" spans="1:3" x14ac:dyDescent="0.2">
      <c r="A7" s="17" t="s">
        <v>16</v>
      </c>
      <c r="B7" s="18">
        <v>9200</v>
      </c>
      <c r="C7" s="18"/>
    </row>
    <row r="8" spans="1:3" x14ac:dyDescent="0.2">
      <c r="A8" s="17" t="s">
        <v>37</v>
      </c>
      <c r="B8" s="18">
        <v>35400</v>
      </c>
      <c r="C8" s="18"/>
    </row>
    <row r="9" spans="1:3" x14ac:dyDescent="0.2">
      <c r="B9" s="18"/>
      <c r="C9" s="18"/>
    </row>
    <row r="10" spans="1:3" x14ac:dyDescent="0.2">
      <c r="A10" s="17" t="s">
        <v>17</v>
      </c>
      <c r="B10" s="18">
        <v>12000</v>
      </c>
      <c r="C10" s="18"/>
    </row>
    <row r="11" spans="1:3" x14ac:dyDescent="0.2">
      <c r="A11" s="17" t="s">
        <v>18</v>
      </c>
      <c r="B11" s="18">
        <v>15000</v>
      </c>
      <c r="C11" s="18"/>
    </row>
    <row r="12" spans="1:3" x14ac:dyDescent="0.2">
      <c r="A12" s="17" t="s">
        <v>19</v>
      </c>
      <c r="B12" s="18">
        <v>110000</v>
      </c>
      <c r="C12" s="18"/>
    </row>
    <row r="13" spans="1:3" x14ac:dyDescent="0.2">
      <c r="A13" s="17" t="s">
        <v>20</v>
      </c>
      <c r="B13" s="18">
        <f>8*2000</f>
        <v>16000</v>
      </c>
      <c r="C13" s="18"/>
    </row>
    <row r="14" spans="1:3" x14ac:dyDescent="0.2">
      <c r="A14" s="17" t="s">
        <v>21</v>
      </c>
      <c r="B14" s="18">
        <v>300000</v>
      </c>
      <c r="C14" s="18"/>
    </row>
    <row r="15" spans="1:3" x14ac:dyDescent="0.2">
      <c r="A15" s="17" t="s">
        <v>22</v>
      </c>
      <c r="B15" s="18">
        <v>450000</v>
      </c>
      <c r="C15" s="18"/>
    </row>
    <row r="16" spans="1:3" x14ac:dyDescent="0.2">
      <c r="A16" s="17" t="s">
        <v>23</v>
      </c>
      <c r="B16" s="18">
        <f>6500*1.15*8</f>
        <v>59799.999999999993</v>
      </c>
      <c r="C16" s="18"/>
    </row>
    <row r="17" spans="1:4" x14ac:dyDescent="0.2">
      <c r="A17" s="17" t="s">
        <v>24</v>
      </c>
      <c r="B17" s="18">
        <v>6000</v>
      </c>
      <c r="C17" s="18"/>
    </row>
    <row r="18" spans="1:4" x14ac:dyDescent="0.2">
      <c r="B18" s="18"/>
      <c r="C18" s="18"/>
    </row>
    <row r="19" spans="1:4" x14ac:dyDescent="0.2">
      <c r="B19" s="18"/>
      <c r="C19" s="18"/>
    </row>
    <row r="20" spans="1:4" x14ac:dyDescent="0.2">
      <c r="B20" s="18"/>
      <c r="C20" s="18"/>
    </row>
    <row r="21" spans="1:4" x14ac:dyDescent="0.2">
      <c r="A21" s="17" t="s">
        <v>9</v>
      </c>
      <c r="B21" s="18"/>
      <c r="C21" s="18">
        <v>5890</v>
      </c>
    </row>
    <row r="22" spans="1:4" x14ac:dyDescent="0.2">
      <c r="A22" s="17" t="s">
        <v>7</v>
      </c>
      <c r="B22" s="18"/>
      <c r="C22" s="18">
        <v>12600</v>
      </c>
    </row>
    <row r="23" spans="1:4" x14ac:dyDescent="0.2">
      <c r="A23" s="17" t="s">
        <v>30</v>
      </c>
      <c r="B23" s="18"/>
      <c r="C23" s="18">
        <v>8900</v>
      </c>
    </row>
    <row r="24" spans="1:4" x14ac:dyDescent="0.2">
      <c r="A24" s="17" t="s">
        <v>42</v>
      </c>
      <c r="B24" s="18"/>
      <c r="C24" s="18">
        <v>7027</v>
      </c>
    </row>
    <row r="25" spans="1:4" x14ac:dyDescent="0.2">
      <c r="A25" s="17" t="s">
        <v>25</v>
      </c>
      <c r="B25" s="18"/>
      <c r="C25" s="18">
        <v>1800</v>
      </c>
    </row>
    <row r="26" spans="1:4" x14ac:dyDescent="0.2">
      <c r="A26" s="17" t="s">
        <v>41</v>
      </c>
      <c r="B26" s="18"/>
      <c r="C26" s="18">
        <v>1040</v>
      </c>
    </row>
    <row r="27" spans="1:4" x14ac:dyDescent="0.2">
      <c r="A27" s="17" t="s">
        <v>10</v>
      </c>
      <c r="B27" s="18"/>
      <c r="C27" s="18"/>
    </row>
    <row r="28" spans="1:4" x14ac:dyDescent="0.2">
      <c r="A28" s="17" t="s">
        <v>26</v>
      </c>
      <c r="B28" s="18"/>
      <c r="C28" s="18"/>
    </row>
    <row r="29" spans="1:4" x14ac:dyDescent="0.2">
      <c r="A29" s="17" t="s">
        <v>8</v>
      </c>
      <c r="B29" s="18"/>
      <c r="C29" s="18">
        <v>240000</v>
      </c>
    </row>
    <row r="30" spans="1:4" x14ac:dyDescent="0.2">
      <c r="B30" s="18"/>
      <c r="C30" s="18"/>
    </row>
    <row r="31" spans="1:4" ht="12.75" customHeight="1" x14ac:dyDescent="0.2">
      <c r="B31" s="18"/>
      <c r="C31" s="18"/>
      <c r="D31" s="20"/>
    </row>
    <row r="32" spans="1:4" x14ac:dyDescent="0.2">
      <c r="A32" s="17" t="s">
        <v>4</v>
      </c>
      <c r="B32" s="18">
        <v>4500</v>
      </c>
      <c r="C32" s="18"/>
      <c r="D32" s="20"/>
    </row>
    <row r="33" spans="1:8" x14ac:dyDescent="0.2">
      <c r="A33" s="17" t="s">
        <v>2</v>
      </c>
      <c r="B33" s="18"/>
      <c r="C33" s="18">
        <v>100000</v>
      </c>
      <c r="D33" s="20"/>
      <c r="E33" s="20"/>
    </row>
    <row r="34" spans="1:8" x14ac:dyDescent="0.2">
      <c r="B34" s="18"/>
      <c r="C34" s="18"/>
    </row>
    <row r="35" spans="1:8" x14ac:dyDescent="0.2">
      <c r="B35" s="18"/>
      <c r="C35" s="18"/>
    </row>
    <row r="36" spans="1:8" x14ac:dyDescent="0.2">
      <c r="B36" s="18"/>
      <c r="C36" s="18"/>
    </row>
    <row r="37" spans="1:8" x14ac:dyDescent="0.2">
      <c r="A37" s="17" t="s">
        <v>27</v>
      </c>
      <c r="B37" s="18"/>
      <c r="C37" s="18">
        <v>554400</v>
      </c>
      <c r="H37" s="21"/>
    </row>
    <row r="38" spans="1:8" x14ac:dyDescent="0.2">
      <c r="A38" s="17" t="s">
        <v>28</v>
      </c>
      <c r="B38" s="18"/>
      <c r="C38" s="18">
        <v>144000</v>
      </c>
    </row>
    <row r="39" spans="1:8" x14ac:dyDescent="0.2">
      <c r="A39" s="17" t="s">
        <v>38</v>
      </c>
      <c r="B39" s="18">
        <f>C38*0.4</f>
        <v>57600</v>
      </c>
      <c r="C39" s="18"/>
    </row>
    <row r="40" spans="1:8" x14ac:dyDescent="0.2">
      <c r="A40" s="17" t="s">
        <v>3</v>
      </c>
      <c r="B40" s="18"/>
      <c r="C40" s="18">
        <v>3400</v>
      </c>
    </row>
    <row r="41" spans="1:8" x14ac:dyDescent="0.2">
      <c r="A41" s="17" t="s">
        <v>31</v>
      </c>
      <c r="B41" s="18">
        <f>450*11</f>
        <v>4950</v>
      </c>
      <c r="C41" s="18"/>
    </row>
    <row r="42" spans="1:8" x14ac:dyDescent="0.2">
      <c r="A42" s="17" t="s">
        <v>11</v>
      </c>
      <c r="B42" s="18"/>
      <c r="C42" s="18">
        <v>3200</v>
      </c>
    </row>
    <row r="43" spans="1:8" x14ac:dyDescent="0.2">
      <c r="A43" s="17" t="s">
        <v>12</v>
      </c>
      <c r="B43" s="18">
        <v>4900</v>
      </c>
      <c r="C43" s="18"/>
    </row>
    <row r="44" spans="1:8" x14ac:dyDescent="0.2">
      <c r="A44" s="17" t="s">
        <v>29</v>
      </c>
      <c r="B44" s="18">
        <v>3440</v>
      </c>
      <c r="C44" s="18"/>
    </row>
    <row r="45" spans="1:8" x14ac:dyDescent="0.2">
      <c r="A45" s="17" t="s">
        <v>44</v>
      </c>
      <c r="B45" s="18">
        <v>9500</v>
      </c>
      <c r="C45" s="18"/>
    </row>
    <row r="46" spans="1:8" x14ac:dyDescent="0.2">
      <c r="A46" s="17" t="s">
        <v>5</v>
      </c>
      <c r="B46" s="18">
        <v>1280</v>
      </c>
      <c r="C46" s="18"/>
    </row>
    <row r="47" spans="1:8" ht="12.75" customHeight="1" x14ac:dyDescent="0.2">
      <c r="A47" s="17" t="s">
        <v>39</v>
      </c>
      <c r="B47" s="18">
        <v>66000</v>
      </c>
      <c r="C47" s="18"/>
    </row>
    <row r="48" spans="1:8" x14ac:dyDescent="0.2">
      <c r="A48" s="17" t="s">
        <v>13</v>
      </c>
      <c r="B48" s="18">
        <v>5400</v>
      </c>
      <c r="C48" s="18"/>
    </row>
    <row r="49" spans="1:4" x14ac:dyDescent="0.2">
      <c r="A49" s="17" t="s">
        <v>14</v>
      </c>
      <c r="B49" s="18">
        <v>6800</v>
      </c>
      <c r="C49" s="18"/>
    </row>
    <row r="50" spans="1:4" x14ac:dyDescent="0.2">
      <c r="A50" s="17" t="s">
        <v>36</v>
      </c>
      <c r="B50" s="18">
        <v>11900</v>
      </c>
      <c r="C50" s="18"/>
    </row>
    <row r="51" spans="1:4" x14ac:dyDescent="0.2">
      <c r="A51" s="17" t="s">
        <v>15</v>
      </c>
      <c r="B51" s="18">
        <v>67900</v>
      </c>
      <c r="C51" s="18"/>
    </row>
    <row r="52" spans="1:4" x14ac:dyDescent="0.2">
      <c r="A52" s="17" t="s">
        <v>33</v>
      </c>
      <c r="B52" s="18">
        <v>3800</v>
      </c>
      <c r="C52" s="18"/>
    </row>
    <row r="53" spans="1:4" x14ac:dyDescent="0.2">
      <c r="A53" s="17" t="s">
        <v>34</v>
      </c>
      <c r="B53" s="18"/>
      <c r="C53" s="18">
        <v>16700</v>
      </c>
    </row>
    <row r="54" spans="1:4" x14ac:dyDescent="0.2">
      <c r="A54" s="17" t="s">
        <v>35</v>
      </c>
      <c r="B54" s="18">
        <v>600</v>
      </c>
      <c r="C54" s="18"/>
      <c r="D54" s="20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>
    <oddHeader>&amp;L&amp;F&amp;R&amp;A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0"/>
  <sheetViews>
    <sheetView zoomScale="175" zoomScaleNormal="175" workbookViewId="0">
      <selection sqref="A1:D1"/>
    </sheetView>
  </sheetViews>
  <sheetFormatPr baseColWidth="10" defaultRowHeight="12.75" x14ac:dyDescent="0.2"/>
  <cols>
    <col min="1" max="1" width="3.28515625" style="4" customWidth="1"/>
    <col min="2" max="2" width="10.7109375" style="7" customWidth="1"/>
    <col min="3" max="3" width="3.28515625" style="4" customWidth="1"/>
    <col min="4" max="4" width="10.7109375" style="7" customWidth="1"/>
    <col min="5" max="5" width="4.7109375" style="1" customWidth="1"/>
    <col min="6" max="6" width="3.28515625" style="4" customWidth="1"/>
    <col min="7" max="7" width="10.7109375" style="7" customWidth="1"/>
    <col min="8" max="8" width="3.28515625" style="4" customWidth="1"/>
    <col min="9" max="9" width="10.7109375" style="7" customWidth="1"/>
    <col min="10" max="10" width="4.7109375" style="7" customWidth="1"/>
    <col min="11" max="11" width="3.28515625" style="4" customWidth="1"/>
    <col min="12" max="12" width="10.7109375" style="7" customWidth="1"/>
    <col min="13" max="13" width="3.28515625" style="4" customWidth="1"/>
    <col min="14" max="14" width="10.7109375" style="7" customWidth="1"/>
    <col min="15" max="16384" width="11.42578125" style="1"/>
  </cols>
  <sheetData>
    <row r="1" spans="1:14" ht="27.95" customHeight="1" thickBot="1" x14ac:dyDescent="0.25">
      <c r="A1" s="22" t="str">
        <f>IF('Balance des comptes'!A3&lt;&gt;"",'Balance des comptes'!A3,"")</f>
        <v>Liquidités (caisse - banque)</v>
      </c>
      <c r="B1" s="22"/>
      <c r="C1" s="22"/>
      <c r="D1" s="22"/>
      <c r="F1" s="22" t="str">
        <f>IF('Balance des comptes'!A4&lt;&gt;"",'Balance des comptes'!A4,"")</f>
        <v>Clients - créances commerciales</v>
      </c>
      <c r="G1" s="22"/>
      <c r="H1" s="22"/>
      <c r="I1" s="22"/>
      <c r="K1" s="22" t="str">
        <f>IF('Balance des comptes'!A5&lt;&gt;"",'Balance des comptes'!A5,"")</f>
        <v>Débiteurs divers</v>
      </c>
      <c r="L1" s="22"/>
      <c r="M1" s="22"/>
      <c r="N1" s="22"/>
    </row>
    <row r="2" spans="1:14" x14ac:dyDescent="0.2">
      <c r="A2" s="2" t="str">
        <f>IF(B2&lt;&gt;"","SI","")</f>
        <v>SI</v>
      </c>
      <c r="B2" s="8">
        <f>IF('Balance des comptes'!B3&lt;&gt;"",'Balance des comptes'!B3,"")</f>
        <v>35800</v>
      </c>
      <c r="C2" s="2" t="str">
        <f>IF(D2&lt;&gt;"","SI","")</f>
        <v/>
      </c>
      <c r="D2" s="9" t="str">
        <f>IF('Balance des comptes'!C3&lt;&gt;"",'Balance des comptes'!C3,"")</f>
        <v/>
      </c>
      <c r="F2" s="2" t="str">
        <f>IF(G2&lt;&gt;"","SI","")</f>
        <v>SI</v>
      </c>
      <c r="G2" s="8">
        <f>IF('Balance des comptes'!B4&lt;&gt;"",'Balance des comptes'!B4,"")</f>
        <v>9800</v>
      </c>
      <c r="H2" s="2" t="str">
        <f>IF(I2&lt;&gt;"","SI","")</f>
        <v/>
      </c>
      <c r="I2" s="9" t="str">
        <f>IF('Balance des comptes'!C4&lt;&gt;"",'Balance des comptes'!C4,"")</f>
        <v/>
      </c>
      <c r="K2" s="2" t="str">
        <f>IF(L2&lt;&gt;"","SI","")</f>
        <v>SI</v>
      </c>
      <c r="L2" s="8">
        <f>IF('Balance des comptes'!B5&lt;&gt;"",'Balance des comptes'!B5,"")</f>
        <v>3900</v>
      </c>
      <c r="M2" s="2" t="str">
        <f>IF(N2&lt;&gt;"","SI","")</f>
        <v/>
      </c>
      <c r="N2" s="9" t="str">
        <f>IF('Balance des comptes'!C5&lt;&gt;"",'Balance des comptes'!C5,"")</f>
        <v/>
      </c>
    </row>
    <row r="3" spans="1:14" x14ac:dyDescent="0.2">
      <c r="A3" s="3"/>
      <c r="B3" s="10"/>
      <c r="C3" s="3"/>
      <c r="D3" s="11"/>
      <c r="F3" s="3"/>
      <c r="G3" s="10"/>
      <c r="H3" s="3"/>
      <c r="I3" s="11"/>
      <c r="K3" s="3"/>
      <c r="L3" s="10"/>
      <c r="M3" s="3"/>
      <c r="N3" s="11"/>
    </row>
    <row r="4" spans="1:14" x14ac:dyDescent="0.2">
      <c r="A4" s="3"/>
      <c r="B4" s="10"/>
      <c r="C4" s="3"/>
      <c r="D4" s="11"/>
      <c r="F4" s="3"/>
      <c r="G4" s="10"/>
      <c r="H4" s="3"/>
      <c r="I4" s="11"/>
      <c r="K4" s="3"/>
      <c r="L4" s="10"/>
      <c r="M4" s="3"/>
      <c r="N4" s="11"/>
    </row>
    <row r="5" spans="1:14" x14ac:dyDescent="0.2">
      <c r="A5" s="3"/>
      <c r="B5" s="10"/>
      <c r="C5" s="3"/>
      <c r="D5" s="11"/>
      <c r="F5" s="3"/>
      <c r="G5" s="10"/>
      <c r="H5" s="3"/>
      <c r="I5" s="11"/>
      <c r="K5" s="3"/>
      <c r="L5" s="10"/>
      <c r="M5" s="3"/>
      <c r="N5" s="11"/>
    </row>
    <row r="6" spans="1:14" x14ac:dyDescent="0.2">
      <c r="A6" s="3"/>
      <c r="B6" s="10"/>
      <c r="C6" s="3"/>
      <c r="D6" s="11"/>
      <c r="F6" s="3"/>
      <c r="G6" s="10"/>
      <c r="H6" s="3"/>
      <c r="I6" s="11"/>
      <c r="K6" s="3"/>
      <c r="L6" s="10"/>
      <c r="M6" s="3"/>
      <c r="N6" s="11"/>
    </row>
    <row r="7" spans="1:14" x14ac:dyDescent="0.2">
      <c r="A7" s="3"/>
      <c r="B7" s="10"/>
      <c r="C7" s="3"/>
      <c r="D7" s="11"/>
      <c r="F7" s="3"/>
      <c r="G7" s="10"/>
      <c r="H7" s="3"/>
      <c r="I7" s="11"/>
      <c r="K7" s="3"/>
      <c r="L7" s="10"/>
      <c r="M7" s="3"/>
      <c r="N7" s="11"/>
    </row>
    <row r="8" spans="1:14" x14ac:dyDescent="0.2">
      <c r="A8" s="3"/>
      <c r="B8" s="10"/>
      <c r="C8" s="3"/>
      <c r="D8" s="11"/>
      <c r="F8" s="3"/>
      <c r="G8" s="10"/>
      <c r="H8" s="3"/>
      <c r="I8" s="11"/>
      <c r="K8" s="3"/>
      <c r="L8" s="10"/>
      <c r="M8" s="3"/>
      <c r="N8" s="11"/>
    </row>
    <row r="9" spans="1:14" x14ac:dyDescent="0.2">
      <c r="A9" s="3"/>
      <c r="B9" s="10"/>
      <c r="C9" s="3"/>
      <c r="D9" s="11"/>
      <c r="F9" s="3"/>
      <c r="G9" s="10"/>
      <c r="H9" s="3"/>
      <c r="I9" s="11"/>
      <c r="K9" s="3"/>
      <c r="L9" s="10"/>
      <c r="M9" s="3"/>
      <c r="N9" s="11"/>
    </row>
    <row r="10" spans="1:14" x14ac:dyDescent="0.2">
      <c r="A10" s="3"/>
      <c r="B10" s="10"/>
      <c r="C10" s="3"/>
      <c r="D10" s="11"/>
      <c r="F10" s="3"/>
      <c r="G10" s="10"/>
      <c r="H10" s="3"/>
      <c r="I10" s="11"/>
      <c r="K10" s="3"/>
      <c r="L10" s="10"/>
      <c r="M10" s="3"/>
      <c r="N10" s="11"/>
    </row>
    <row r="11" spans="1:14" x14ac:dyDescent="0.2">
      <c r="A11" s="3"/>
      <c r="B11" s="10"/>
      <c r="C11" s="3"/>
      <c r="D11" s="11"/>
      <c r="F11" s="3"/>
      <c r="G11" s="10"/>
      <c r="H11" s="3"/>
      <c r="I11" s="11"/>
      <c r="K11" s="3"/>
      <c r="L11" s="10"/>
      <c r="M11" s="3"/>
      <c r="N11" s="11"/>
    </row>
    <row r="12" spans="1:14" x14ac:dyDescent="0.2">
      <c r="A12" s="3"/>
      <c r="B12" s="10"/>
      <c r="C12" s="3"/>
      <c r="D12" s="11"/>
      <c r="F12" s="3"/>
      <c r="G12" s="10"/>
      <c r="H12" s="3"/>
      <c r="I12" s="11"/>
      <c r="K12" s="3"/>
      <c r="L12" s="10"/>
      <c r="M12" s="3"/>
      <c r="N12" s="11"/>
    </row>
    <row r="13" spans="1:14" x14ac:dyDescent="0.2">
      <c r="A13" s="3"/>
      <c r="B13" s="10"/>
      <c r="C13" s="3"/>
      <c r="D13" s="11"/>
      <c r="F13" s="3"/>
      <c r="G13" s="10"/>
      <c r="H13" s="3"/>
      <c r="I13" s="11"/>
      <c r="K13" s="3"/>
      <c r="L13" s="10"/>
      <c r="M13" s="3"/>
      <c r="N13" s="11"/>
    </row>
    <row r="14" spans="1:14" ht="12.75" customHeight="1" x14ac:dyDescent="0.2">
      <c r="A14" s="4" t="str">
        <f>IF(B14&lt;&gt;"","SF","")</f>
        <v/>
      </c>
      <c r="B14" s="12" t="str">
        <f>IF(SUM(D2:D13)&gt;SUM(B2:B13),SUM(D2:D13)-SUM(B2:B13),"")</f>
        <v/>
      </c>
      <c r="C14" s="4" t="str">
        <f>IF(D14&lt;&gt;"","SF","")</f>
        <v>SF</v>
      </c>
      <c r="D14" s="13">
        <f>IF(SUM(B2:B13)&gt;SUM(D2:D13),SUM(B2:B13)-SUM(D2:D13),"")</f>
        <v>35800</v>
      </c>
      <c r="F14" s="4" t="str">
        <f>IF(G14&lt;&gt;"","SF","")</f>
        <v/>
      </c>
      <c r="G14" s="12" t="str">
        <f>IF(SUM(I2:I13)&gt;SUM(G2:G13),SUM(I2:I13)-SUM(G2:G13),"")</f>
        <v/>
      </c>
      <c r="H14" s="4" t="str">
        <f>IF(I14&lt;&gt;"","SF","")</f>
        <v>SF</v>
      </c>
      <c r="I14" s="13">
        <f>IF(SUM(G2:G13)&gt;SUM(I2:I13),SUM(G2:G13)-SUM(I2:I13),"")</f>
        <v>9800</v>
      </c>
      <c r="K14" s="4" t="str">
        <f>IF(L14&lt;&gt;"","SF","")</f>
        <v/>
      </c>
      <c r="L14" s="12" t="str">
        <f>IF(SUM(N2:N13)&gt;SUM(L2:L13),SUM(N2:N13)-SUM(L2:L13),"")</f>
        <v/>
      </c>
      <c r="M14" s="4" t="str">
        <f>IF(N14&lt;&gt;"","SF","")</f>
        <v>SF</v>
      </c>
      <c r="N14" s="13">
        <f>IF(SUM(L2:L13)&gt;SUM(N2:N13),SUM(L2:L13)-SUM(N2:N13),"")</f>
        <v>3900</v>
      </c>
    </row>
    <row r="15" spans="1:14" ht="13.5" thickBot="1" x14ac:dyDescent="0.25">
      <c r="A15" s="5"/>
      <c r="B15" s="14">
        <f>IF(A1&lt;&gt;"",SUM(B2:B14),"")</f>
        <v>35800</v>
      </c>
      <c r="C15" s="5"/>
      <c r="D15" s="15">
        <f>IF(A1&lt;&gt;"",SUM(D2:D14),"")</f>
        <v>35800</v>
      </c>
      <c r="F15" s="5"/>
      <c r="G15" s="14">
        <f>IF(F1&lt;&gt;"",SUM(G2:G14),"")</f>
        <v>9800</v>
      </c>
      <c r="H15" s="5"/>
      <c r="I15" s="15">
        <f>IF(F1&lt;&gt;"",SUM(I2:I14),"")</f>
        <v>9800</v>
      </c>
      <c r="K15" s="5"/>
      <c r="L15" s="14">
        <f>IF(K1&lt;&gt;"",SUM(L2:L14),"")</f>
        <v>3900</v>
      </c>
      <c r="M15" s="5"/>
      <c r="N15" s="15">
        <f>IF(K1&lt;&gt;"",SUM(N2:N14),"")</f>
        <v>3900</v>
      </c>
    </row>
    <row r="16" spans="1:14" ht="13.5" thickTop="1" x14ac:dyDescent="0.2"/>
    <row r="17" spans="1:14" ht="27.95" customHeight="1" thickBot="1" x14ac:dyDescent="0.25">
      <c r="A17" s="22" t="str">
        <f>IF('Balance des comptes'!A6&lt;&gt;"",'Balance des comptes'!A6,"")</f>
        <v>IP sur achats marchandises (boissons et boulangerie)</v>
      </c>
      <c r="B17" s="22"/>
      <c r="C17" s="22"/>
      <c r="D17" s="22"/>
      <c r="F17" s="22" t="str">
        <f>IF('Balance des comptes'!A7&lt;&gt;"",'Balance des comptes'!A7,"")</f>
        <v>IP sur investissements et charges d'exploitation</v>
      </c>
      <c r="G17" s="22"/>
      <c r="H17" s="22"/>
      <c r="I17" s="22"/>
      <c r="K17" s="22" t="str">
        <f>IF('Balance des comptes'!A8&lt;&gt;"",'Balance des comptes'!A8,"")</f>
        <v>Stock et achats de boissons</v>
      </c>
      <c r="L17" s="22"/>
      <c r="M17" s="22"/>
      <c r="N17" s="22"/>
    </row>
    <row r="18" spans="1:14" x14ac:dyDescent="0.2">
      <c r="A18" s="2" t="str">
        <f>IF(B18&lt;&gt;"","SI","")</f>
        <v>SI</v>
      </c>
      <c r="B18" s="8">
        <f>IF('Balance des comptes'!B6&lt;&gt;"",'Balance des comptes'!B6,"")</f>
        <v>2850</v>
      </c>
      <c r="C18" s="2" t="str">
        <f>IF(D18&lt;&gt;"","SI","")</f>
        <v/>
      </c>
      <c r="D18" s="9" t="str">
        <f>IF('Balance des comptes'!C6&lt;&gt;"",'Balance des comptes'!C6,"")</f>
        <v/>
      </c>
      <c r="F18" s="2" t="str">
        <f>IF(G18&lt;&gt;"","SI","")</f>
        <v>SI</v>
      </c>
      <c r="G18" s="8">
        <f>IF('Balance des comptes'!B7&lt;&gt;"",'Balance des comptes'!B7,"")</f>
        <v>9200</v>
      </c>
      <c r="H18" s="2" t="str">
        <f>IF(I18&lt;&gt;"","SI","")</f>
        <v/>
      </c>
      <c r="I18" s="9" t="str">
        <f>IF('Balance des comptes'!C7&lt;&gt;"",'Balance des comptes'!C7,"")</f>
        <v/>
      </c>
      <c r="K18" s="2" t="str">
        <f>IF(L18&lt;&gt;"","SI","")</f>
        <v>SI</v>
      </c>
      <c r="L18" s="8">
        <f>IF('Balance des comptes'!B8&lt;&gt;"",'Balance des comptes'!B8,"")</f>
        <v>35400</v>
      </c>
      <c r="M18" s="2" t="str">
        <f>IF(N18&lt;&gt;"","SI","")</f>
        <v/>
      </c>
      <c r="N18" s="9" t="str">
        <f>IF('Balance des comptes'!C8&lt;&gt;"",'Balance des comptes'!C8,"")</f>
        <v/>
      </c>
    </row>
    <row r="19" spans="1:14" x14ac:dyDescent="0.2">
      <c r="A19" s="3"/>
      <c r="B19" s="10"/>
      <c r="C19" s="3"/>
      <c r="D19" s="11"/>
      <c r="F19" s="3"/>
      <c r="G19" s="10"/>
      <c r="H19" s="3"/>
      <c r="I19" s="11"/>
      <c r="K19" s="3"/>
      <c r="L19" s="10"/>
      <c r="M19" s="3"/>
      <c r="N19" s="11"/>
    </row>
    <row r="20" spans="1:14" x14ac:dyDescent="0.2">
      <c r="A20" s="3"/>
      <c r="B20" s="10"/>
      <c r="C20" s="3"/>
      <c r="D20" s="11"/>
      <c r="F20" s="3"/>
      <c r="G20" s="10"/>
      <c r="H20" s="3"/>
      <c r="I20" s="11"/>
      <c r="K20" s="3"/>
      <c r="L20" s="10"/>
      <c r="M20" s="3"/>
      <c r="N20" s="11"/>
    </row>
    <row r="21" spans="1:14" x14ac:dyDescent="0.2">
      <c r="A21" s="3"/>
      <c r="B21" s="10"/>
      <c r="C21" s="3"/>
      <c r="D21" s="11"/>
      <c r="F21" s="3"/>
      <c r="G21" s="10"/>
      <c r="H21" s="3"/>
      <c r="I21" s="11"/>
      <c r="K21" s="3"/>
      <c r="L21" s="10"/>
      <c r="M21" s="3"/>
      <c r="N21" s="11"/>
    </row>
    <row r="22" spans="1:14" x14ac:dyDescent="0.2">
      <c r="A22" s="3"/>
      <c r="B22" s="10"/>
      <c r="C22" s="3"/>
      <c r="D22" s="11"/>
      <c r="F22" s="3"/>
      <c r="G22" s="10"/>
      <c r="H22" s="3"/>
      <c r="I22" s="11"/>
      <c r="K22" s="3"/>
      <c r="L22" s="10"/>
      <c r="M22" s="3"/>
      <c r="N22" s="11"/>
    </row>
    <row r="23" spans="1:14" x14ac:dyDescent="0.2">
      <c r="A23" s="3"/>
      <c r="B23" s="10"/>
      <c r="C23" s="3"/>
      <c r="D23" s="11"/>
      <c r="F23" s="3"/>
      <c r="G23" s="10"/>
      <c r="H23" s="3"/>
      <c r="I23" s="11"/>
      <c r="K23" s="3"/>
      <c r="L23" s="10"/>
      <c r="M23" s="3"/>
      <c r="N23" s="11"/>
    </row>
    <row r="24" spans="1:14" x14ac:dyDescent="0.2">
      <c r="A24" s="3"/>
      <c r="B24" s="10"/>
      <c r="C24" s="3"/>
      <c r="D24" s="11"/>
      <c r="F24" s="3"/>
      <c r="G24" s="10"/>
      <c r="H24" s="3"/>
      <c r="I24" s="11"/>
      <c r="K24" s="3"/>
      <c r="L24" s="10"/>
      <c r="M24" s="3"/>
      <c r="N24" s="11"/>
    </row>
    <row r="25" spans="1:14" ht="12.75" customHeight="1" x14ac:dyDescent="0.2">
      <c r="A25" s="4" t="str">
        <f>IF(B25&lt;&gt;"","SF","")</f>
        <v/>
      </c>
      <c r="B25" s="12" t="str">
        <f>IF(SUM(D18:D24)&gt;SUM(B18:B24),SUM(D18:D24)-SUM(B18:B24),"")</f>
        <v/>
      </c>
      <c r="C25" s="4" t="str">
        <f>IF(D25&lt;&gt;"","SF","")</f>
        <v>SF</v>
      </c>
      <c r="D25" s="13">
        <f>IF(SUM(B18:B24)&gt;SUM(D18:D24),SUM(B18:B24)-SUM(D18:D24),"")</f>
        <v>2850</v>
      </c>
      <c r="F25" s="4" t="str">
        <f>IF(G25&lt;&gt;"","SF","")</f>
        <v/>
      </c>
      <c r="G25" s="12" t="str">
        <f>IF(SUM(I18:I24)&gt;SUM(G18:G24),SUM(I18:I24)-SUM(G18:G24),"")</f>
        <v/>
      </c>
      <c r="H25" s="4" t="str">
        <f>IF(I25&lt;&gt;"","SF","")</f>
        <v>SF</v>
      </c>
      <c r="I25" s="13">
        <f>IF(SUM(G18:G24)&gt;SUM(I18:I24),SUM(G18:G24)-SUM(I18:I24),"")</f>
        <v>9200</v>
      </c>
      <c r="K25" s="4" t="str">
        <f>IF(L25&lt;&gt;"","SF","")</f>
        <v/>
      </c>
      <c r="L25" s="12" t="str">
        <f>IF(SUM(N18:N24)&gt;SUM(L18:L24),SUM(N18:N24)-SUM(L18:L24),"")</f>
        <v/>
      </c>
      <c r="M25" s="4" t="str">
        <f>IF(N25&lt;&gt;"","SF","")</f>
        <v>SF</v>
      </c>
      <c r="N25" s="13">
        <f>IF(SUM(L18:L24)&gt;SUM(N18:N24),SUM(L18:L24)-SUM(N18:N24),"")</f>
        <v>35400</v>
      </c>
    </row>
    <row r="26" spans="1:14" ht="13.5" thickBot="1" x14ac:dyDescent="0.25">
      <c r="A26" s="5"/>
      <c r="B26" s="14">
        <f>IF(A17&lt;&gt;"",SUM(B18:B25),"")</f>
        <v>2850</v>
      </c>
      <c r="C26" s="5"/>
      <c r="D26" s="15">
        <f>IF(A17&lt;&gt;"",SUM(D18:D25),"")</f>
        <v>2850</v>
      </c>
      <c r="F26" s="5"/>
      <c r="G26" s="14">
        <f>IF(F17&lt;&gt;"",SUM(G18:G25),"")</f>
        <v>9200</v>
      </c>
      <c r="H26" s="5"/>
      <c r="I26" s="15">
        <f>IF(F17&lt;&gt;"",SUM(I18:I25),"")</f>
        <v>9200</v>
      </c>
      <c r="K26" s="5"/>
      <c r="L26" s="14">
        <f>IF(K17&lt;&gt;"",SUM(L18:L25),"")</f>
        <v>35400</v>
      </c>
      <c r="M26" s="5"/>
      <c r="N26" s="15">
        <f>IF(K17&lt;&gt;"",SUM(N18:N25),"")</f>
        <v>35400</v>
      </c>
    </row>
    <row r="27" spans="1:14" ht="13.5" thickTop="1" x14ac:dyDescent="0.2"/>
    <row r="28" spans="1:14" ht="27.95" customHeight="1" thickBot="1" x14ac:dyDescent="0.25">
      <c r="A28" s="22" t="str">
        <f>IF('Balance des comptes'!A9&lt;&gt;"",'Balance des comptes'!A9,"")</f>
        <v/>
      </c>
      <c r="B28" s="22"/>
      <c r="C28" s="22"/>
      <c r="D28" s="22"/>
      <c r="F28" s="22" t="str">
        <f>IF('Balance des comptes'!A10&lt;&gt;"",'Balance des comptes'!A10,"")</f>
        <v>Véhicule</v>
      </c>
      <c r="G28" s="22"/>
      <c r="H28" s="22"/>
      <c r="I28" s="22"/>
      <c r="K28" s="22" t="str">
        <f>IF('Balance des comptes'!A11&lt;&gt;"",'Balance des comptes'!A11,"")</f>
        <v>Moto-neige</v>
      </c>
      <c r="L28" s="22"/>
      <c r="M28" s="22"/>
      <c r="N28" s="22"/>
    </row>
    <row r="29" spans="1:14" x14ac:dyDescent="0.2">
      <c r="A29" s="2" t="str">
        <f>IF(B29&lt;&gt;"","SI","")</f>
        <v/>
      </c>
      <c r="B29" s="8" t="str">
        <f>IF('Balance des comptes'!B9&lt;&gt;"",'Balance des comptes'!B9,"")</f>
        <v/>
      </c>
      <c r="C29" s="2" t="str">
        <f>IF(D29&lt;&gt;"","SI","")</f>
        <v/>
      </c>
      <c r="D29" s="9" t="str">
        <f>IF('Balance des comptes'!C9&lt;&gt;"",'Balance des comptes'!C9,"")</f>
        <v/>
      </c>
      <c r="F29" s="2" t="str">
        <f>IF(G29&lt;&gt;"","SI","")</f>
        <v>SI</v>
      </c>
      <c r="G29" s="8">
        <f>IF('Balance des comptes'!B10&lt;&gt;"",'Balance des comptes'!B10,"")</f>
        <v>12000</v>
      </c>
      <c r="H29" s="2" t="str">
        <f>IF(I29&lt;&gt;"","SI","")</f>
        <v/>
      </c>
      <c r="I29" s="9" t="str">
        <f>IF('Balance des comptes'!C10&lt;&gt;"",'Balance des comptes'!C10,"")</f>
        <v/>
      </c>
      <c r="K29" s="2" t="str">
        <f>IF(L29&lt;&gt;"","SI","")</f>
        <v>SI</v>
      </c>
      <c r="L29" s="8">
        <f>IF('Balance des comptes'!B11&lt;&gt;"",'Balance des comptes'!B11,"")</f>
        <v>15000</v>
      </c>
      <c r="M29" s="2" t="str">
        <f>IF(N29&lt;&gt;"","SI","")</f>
        <v/>
      </c>
      <c r="N29" s="9" t="str">
        <f>IF('Balance des comptes'!C11&lt;&gt;"",'Balance des comptes'!C11,"")</f>
        <v/>
      </c>
    </row>
    <row r="30" spans="1:14" x14ac:dyDescent="0.2">
      <c r="A30" s="3"/>
      <c r="B30" s="10"/>
      <c r="C30" s="3"/>
      <c r="D30" s="11"/>
      <c r="F30" s="3"/>
      <c r="G30" s="10"/>
      <c r="H30" s="3"/>
      <c r="I30" s="11"/>
      <c r="K30" s="3"/>
      <c r="L30" s="10"/>
      <c r="M30" s="3"/>
      <c r="N30" s="11"/>
    </row>
    <row r="31" spans="1:14" x14ac:dyDescent="0.2">
      <c r="A31" s="3"/>
      <c r="B31" s="10"/>
      <c r="C31" s="3"/>
      <c r="D31" s="11"/>
      <c r="F31" s="3"/>
      <c r="G31" s="10"/>
      <c r="H31" s="3"/>
      <c r="I31" s="11"/>
      <c r="K31" s="3"/>
      <c r="L31" s="10"/>
      <c r="M31" s="3"/>
      <c r="N31" s="11"/>
    </row>
    <row r="32" spans="1:14" x14ac:dyDescent="0.2">
      <c r="A32" s="3"/>
      <c r="B32" s="10"/>
      <c r="C32" s="3"/>
      <c r="D32" s="11"/>
      <c r="F32" s="3"/>
      <c r="G32" s="10"/>
      <c r="H32" s="3"/>
      <c r="I32" s="11"/>
      <c r="K32" s="3"/>
      <c r="L32" s="10"/>
      <c r="M32" s="3"/>
      <c r="N32" s="11"/>
    </row>
    <row r="33" spans="1:14" x14ac:dyDescent="0.2">
      <c r="A33" s="3"/>
      <c r="B33" s="10"/>
      <c r="C33" s="3"/>
      <c r="D33" s="11"/>
      <c r="F33" s="3"/>
      <c r="G33" s="10"/>
      <c r="H33" s="3"/>
      <c r="I33" s="11"/>
      <c r="K33" s="3"/>
      <c r="L33" s="10"/>
      <c r="M33" s="3"/>
      <c r="N33" s="11"/>
    </row>
    <row r="34" spans="1:14" x14ac:dyDescent="0.2">
      <c r="A34" s="3"/>
      <c r="B34" s="10"/>
      <c r="C34" s="3"/>
      <c r="D34" s="11"/>
      <c r="F34" s="3"/>
      <c r="G34" s="10"/>
      <c r="H34" s="3"/>
      <c r="I34" s="11"/>
      <c r="K34" s="3"/>
      <c r="L34" s="10"/>
      <c r="M34" s="3"/>
      <c r="N34" s="11"/>
    </row>
    <row r="35" spans="1:14" ht="12.75" customHeight="1" x14ac:dyDescent="0.2">
      <c r="A35" s="4" t="str">
        <f>IF(B35&lt;&gt;"","SF","")</f>
        <v/>
      </c>
      <c r="B35" s="12" t="str">
        <f>IF(SUM(D29:D33)&gt;SUM(B29:B33),SUM(D29:D33)-SUM(B29:B33),"")</f>
        <v/>
      </c>
      <c r="C35" s="4" t="str">
        <f>IF(D35&lt;&gt;"","SF","")</f>
        <v/>
      </c>
      <c r="D35" s="13" t="str">
        <f>IF(SUM(B29:B33)&gt;SUM(D29:D33),SUM(B29:B33)-SUM(D29:D33),"")</f>
        <v/>
      </c>
      <c r="F35" s="4" t="str">
        <f>IF(G35&lt;&gt;"","SF","")</f>
        <v/>
      </c>
      <c r="G35" s="12" t="str">
        <f>IF(SUM(I29:I33)&gt;SUM(G29:G33),SUM(I29:I33)-SUM(G29:G33),"")</f>
        <v/>
      </c>
      <c r="H35" s="4" t="str">
        <f>IF(I35&lt;&gt;"","SF","")</f>
        <v>SF</v>
      </c>
      <c r="I35" s="13">
        <f>IF(SUM(G29:G33)&gt;SUM(I29:I33),SUM(G29:G33)-SUM(I29:I33),"")</f>
        <v>12000</v>
      </c>
      <c r="K35" s="4" t="str">
        <f>IF(L35&lt;&gt;"","SF","")</f>
        <v/>
      </c>
      <c r="L35" s="12" t="str">
        <f>IF(SUM(N29:N33)&gt;SUM(L29:L33),SUM(N29:N33)-SUM(L29:L33),"")</f>
        <v/>
      </c>
      <c r="M35" s="4" t="str">
        <f>IF(N35&lt;&gt;"","SF","")</f>
        <v>SF</v>
      </c>
      <c r="N35" s="13">
        <f>IF(SUM(L29:L33)&gt;SUM(N29:N33),SUM(L29:L33)-SUM(N29:N33),"")</f>
        <v>15000</v>
      </c>
    </row>
    <row r="36" spans="1:14" ht="13.5" thickBot="1" x14ac:dyDescent="0.25">
      <c r="A36" s="5"/>
      <c r="B36" s="14" t="str">
        <f>IF(A28&lt;&gt;"",SUM(B29:B35),"")</f>
        <v/>
      </c>
      <c r="C36" s="5"/>
      <c r="D36" s="15" t="str">
        <f>IF(A28&lt;&gt;"",SUM(D29:D35),"")</f>
        <v/>
      </c>
      <c r="F36" s="5"/>
      <c r="G36" s="14">
        <f>IF(F28&lt;&gt;"",SUM(G29:G35),"")</f>
        <v>12000</v>
      </c>
      <c r="H36" s="5"/>
      <c r="I36" s="15">
        <f>IF(F28&lt;&gt;"",SUM(I29:I35),"")</f>
        <v>12000</v>
      </c>
      <c r="K36" s="5"/>
      <c r="L36" s="14">
        <f>IF(K28&lt;&gt;"",SUM(L29:L35),"")</f>
        <v>15000</v>
      </c>
      <c r="M36" s="5"/>
      <c r="N36" s="15">
        <f>IF(K28&lt;&gt;"",SUM(N29:N35),"")</f>
        <v>15000</v>
      </c>
    </row>
    <row r="37" spans="1:14" ht="13.5" customHeight="1" thickTop="1" x14ac:dyDescent="0.2"/>
    <row r="38" spans="1:14" ht="27.95" customHeight="1" thickBot="1" x14ac:dyDescent="0.25">
      <c r="A38" s="22" t="str">
        <f>IF('Balance des comptes'!A12&lt;&gt;"",'Balance des comptes'!A12,"")</f>
        <v>Mobilier agencement</v>
      </c>
      <c r="B38" s="22"/>
      <c r="C38" s="22"/>
      <c r="D38" s="22"/>
      <c r="F38" s="22" t="str">
        <f>IF('Balance des comptes'!A13&lt;&gt;"",'Balance des comptes'!A13,"")</f>
        <v>Mobilier pods</v>
      </c>
      <c r="G38" s="22"/>
      <c r="H38" s="22"/>
      <c r="I38" s="22"/>
      <c r="K38" s="22" t="str">
        <f>IF('Balance des comptes'!A14&lt;&gt;"",'Balance des comptes'!A14,"")</f>
        <v>Terrain</v>
      </c>
      <c r="L38" s="22"/>
      <c r="M38" s="22"/>
      <c r="N38" s="22"/>
    </row>
    <row r="39" spans="1:14" x14ac:dyDescent="0.2">
      <c r="A39" s="2" t="str">
        <f>IF(B39&lt;&gt;"","SI","")</f>
        <v>SI</v>
      </c>
      <c r="B39" s="8">
        <f>IF('Balance des comptes'!B12&lt;&gt;"",'Balance des comptes'!B12,"")</f>
        <v>110000</v>
      </c>
      <c r="C39" s="2" t="str">
        <f>IF(D39&lt;&gt;"","SI","")</f>
        <v/>
      </c>
      <c r="D39" s="9" t="str">
        <f>IF('Balance des comptes'!C12&lt;&gt;"",'Balance des comptes'!C12,"")</f>
        <v/>
      </c>
      <c r="F39" s="2" t="str">
        <f>IF(G39&lt;&gt;"","SI","")</f>
        <v>SI</v>
      </c>
      <c r="G39" s="8">
        <f>IF('Balance des comptes'!B13&lt;&gt;"",'Balance des comptes'!B13,"")</f>
        <v>16000</v>
      </c>
      <c r="H39" s="2" t="str">
        <f>IF(I39&lt;&gt;"","SI","")</f>
        <v/>
      </c>
      <c r="I39" s="9" t="str">
        <f>IF('Balance des comptes'!C13&lt;&gt;"",'Balance des comptes'!C13,"")</f>
        <v/>
      </c>
      <c r="K39" s="2" t="str">
        <f>IF(L39&lt;&gt;"","SI","")</f>
        <v>SI</v>
      </c>
      <c r="L39" s="8">
        <f>IF('Balance des comptes'!B14&lt;&gt;"",'Balance des comptes'!B14,"")</f>
        <v>300000</v>
      </c>
      <c r="M39" s="2" t="str">
        <f>IF(N39&lt;&gt;"","SI","")</f>
        <v/>
      </c>
      <c r="N39" s="9" t="str">
        <f>IF('Balance des comptes'!C14&lt;&gt;"",'Balance des comptes'!C14,"")</f>
        <v/>
      </c>
    </row>
    <row r="40" spans="1:14" x14ac:dyDescent="0.2">
      <c r="A40" s="3"/>
      <c r="B40" s="10"/>
      <c r="C40" s="3"/>
      <c r="D40" s="11"/>
      <c r="F40" s="3"/>
      <c r="G40" s="10"/>
      <c r="H40" s="3"/>
      <c r="I40" s="11"/>
      <c r="K40" s="3"/>
      <c r="L40" s="10"/>
      <c r="M40" s="3"/>
      <c r="N40" s="11"/>
    </row>
    <row r="41" spans="1:14" x14ac:dyDescent="0.2">
      <c r="A41" s="3"/>
      <c r="B41" s="10"/>
      <c r="C41" s="3"/>
      <c r="D41" s="11"/>
      <c r="F41" s="3"/>
      <c r="G41" s="10"/>
      <c r="H41" s="3"/>
      <c r="I41" s="11"/>
      <c r="K41" s="3"/>
      <c r="L41" s="10"/>
      <c r="M41" s="3"/>
      <c r="N41" s="11"/>
    </row>
    <row r="42" spans="1:14" x14ac:dyDescent="0.2">
      <c r="A42" s="3"/>
      <c r="B42" s="10"/>
      <c r="C42" s="3"/>
      <c r="D42" s="11"/>
      <c r="F42" s="3"/>
      <c r="G42" s="10"/>
      <c r="H42" s="3"/>
      <c r="I42" s="11"/>
      <c r="K42" s="3"/>
      <c r="L42" s="10"/>
      <c r="M42" s="3"/>
      <c r="N42" s="11"/>
    </row>
    <row r="43" spans="1:14" x14ac:dyDescent="0.2">
      <c r="A43" s="3"/>
      <c r="B43" s="10"/>
      <c r="C43" s="3"/>
      <c r="D43" s="11"/>
      <c r="F43" s="3"/>
      <c r="G43" s="10"/>
      <c r="H43" s="3"/>
      <c r="I43" s="11"/>
      <c r="K43" s="3"/>
      <c r="L43" s="10"/>
      <c r="M43" s="3"/>
      <c r="N43" s="11"/>
    </row>
    <row r="44" spans="1:14" x14ac:dyDescent="0.2">
      <c r="A44" s="3"/>
      <c r="B44" s="10"/>
      <c r="C44" s="3"/>
      <c r="D44" s="11"/>
      <c r="F44" s="3"/>
      <c r="G44" s="10"/>
      <c r="H44" s="3"/>
      <c r="I44" s="11"/>
      <c r="K44" s="3"/>
      <c r="L44" s="10"/>
      <c r="M44" s="3"/>
      <c r="N44" s="11"/>
    </row>
    <row r="45" spans="1:14" ht="12.75" customHeight="1" x14ac:dyDescent="0.2">
      <c r="A45" s="4" t="str">
        <f>IF(B45&lt;&gt;"","SF","")</f>
        <v/>
      </c>
      <c r="B45" s="12" t="str">
        <f>IF(SUM(D39:D44)&gt;SUM(B39:B44),SUM(D39:D44)-SUM(B39:B44),"")</f>
        <v/>
      </c>
      <c r="C45" s="4" t="str">
        <f>IF(D45&lt;&gt;"","SF","")</f>
        <v>SF</v>
      </c>
      <c r="D45" s="13">
        <f>IF(SUM(B39:B44)&gt;SUM(D39:D44),SUM(B39:B44)-SUM(D39:D44),"")</f>
        <v>110000</v>
      </c>
      <c r="F45" s="4" t="str">
        <f>IF(G45&lt;&gt;"","SF","")</f>
        <v/>
      </c>
      <c r="G45" s="12" t="str">
        <f>IF(SUM(I39:I44)&gt;SUM(G39:G44),SUM(I39:I44)-SUM(G39:G44),"")</f>
        <v/>
      </c>
      <c r="H45" s="4" t="str">
        <f>IF(I45&lt;&gt;"","SF","")</f>
        <v>SF</v>
      </c>
      <c r="I45" s="13">
        <f>IF(SUM(G39:G44)&gt;SUM(I39:I44),SUM(G39:G44)-SUM(I39:I44),"")</f>
        <v>16000</v>
      </c>
      <c r="K45" s="4" t="str">
        <f>IF(L45&lt;&gt;"","SF","")</f>
        <v/>
      </c>
      <c r="L45" s="12" t="str">
        <f>IF(SUM(N39:N44)&gt;SUM(L39:L44),SUM(N39:N44)-SUM(L39:L44),"")</f>
        <v/>
      </c>
      <c r="M45" s="4" t="str">
        <f>IF(N45&lt;&gt;"","SF","")</f>
        <v>SF</v>
      </c>
      <c r="N45" s="13">
        <f>IF(SUM(L39:L44)&gt;SUM(N39:N44),SUM(L39:L44)-SUM(N39:N44),"")</f>
        <v>300000</v>
      </c>
    </row>
    <row r="46" spans="1:14" ht="13.5" thickBot="1" x14ac:dyDescent="0.25">
      <c r="A46" s="5"/>
      <c r="B46" s="14">
        <f>IF(A38&lt;&gt;"",SUM(B39:B45),"")</f>
        <v>110000</v>
      </c>
      <c r="C46" s="5"/>
      <c r="D46" s="15">
        <f>IF(A38&lt;&gt;"",SUM(D39:D45),"")</f>
        <v>110000</v>
      </c>
      <c r="F46" s="5"/>
      <c r="G46" s="14">
        <f>IF(F38&lt;&gt;"",SUM(G39:G45),"")</f>
        <v>16000</v>
      </c>
      <c r="H46" s="5"/>
      <c r="I46" s="15">
        <f>IF(F38&lt;&gt;"",SUM(I39:I45),"")</f>
        <v>16000</v>
      </c>
      <c r="K46" s="5"/>
      <c r="L46" s="14">
        <f>IF(K38&lt;&gt;"",SUM(L39:L45),"")</f>
        <v>300000</v>
      </c>
      <c r="M46" s="5"/>
      <c r="N46" s="15">
        <f>IF(K38&lt;&gt;"",SUM(N39:N45),"")</f>
        <v>300000</v>
      </c>
    </row>
    <row r="47" spans="1:14" ht="13.5" thickTop="1" x14ac:dyDescent="0.2"/>
    <row r="48" spans="1:14" ht="27.95" customHeight="1" thickBot="1" x14ac:dyDescent="0.25">
      <c r="A48" s="22" t="str">
        <f>IF('Balance des comptes'!A15&lt;&gt;"",'Balance des comptes'!A15,"")</f>
        <v>Bar-lounge</v>
      </c>
      <c r="B48" s="22"/>
      <c r="C48" s="22"/>
      <c r="D48" s="22"/>
      <c r="F48" s="22" t="str">
        <f>IF('Balance des comptes'!A16&lt;&gt;"",'Balance des comptes'!A16,"")</f>
        <v>Pods</v>
      </c>
      <c r="G48" s="22"/>
      <c r="H48" s="22"/>
      <c r="I48" s="22"/>
      <c r="K48" s="22" t="str">
        <f>IF('Balance des comptes'!A17&lt;&gt;"",'Balance des comptes'!A17,"")</f>
        <v xml:space="preserve">Autorisation </v>
      </c>
      <c r="L48" s="22"/>
      <c r="M48" s="22"/>
      <c r="N48" s="22"/>
    </row>
    <row r="49" spans="1:14" x14ac:dyDescent="0.2">
      <c r="A49" s="2" t="str">
        <f>IF(B49&lt;&gt;"","SI","")</f>
        <v>SI</v>
      </c>
      <c r="B49" s="8">
        <f>IF('Balance des comptes'!B15&lt;&gt;"",'Balance des comptes'!B15,"")</f>
        <v>450000</v>
      </c>
      <c r="C49" s="2" t="str">
        <f>IF(D49&lt;&gt;"","SI","")</f>
        <v/>
      </c>
      <c r="D49" s="9" t="str">
        <f>IF('Balance des comptes'!C15&lt;&gt;"",'Balance des comptes'!C15,"")</f>
        <v/>
      </c>
      <c r="F49" s="2" t="str">
        <f>IF(G49&lt;&gt;"","SI","")</f>
        <v>SI</v>
      </c>
      <c r="G49" s="8">
        <f>IF('Balance des comptes'!B16&lt;&gt;"",'Balance des comptes'!B16,"")</f>
        <v>59799.999999999993</v>
      </c>
      <c r="H49" s="2" t="str">
        <f>IF(I49&lt;&gt;"","SI","")</f>
        <v/>
      </c>
      <c r="I49" s="9" t="str">
        <f>IF('Balance des comptes'!C16&lt;&gt;"",'Balance des comptes'!C16,"")</f>
        <v/>
      </c>
      <c r="K49" s="2" t="str">
        <f>IF(L49&lt;&gt;"","SI","")</f>
        <v>SI</v>
      </c>
      <c r="L49" s="8">
        <f>IF('Balance des comptes'!B17&lt;&gt;"",'Balance des comptes'!B17,"")</f>
        <v>6000</v>
      </c>
      <c r="M49" s="2" t="str">
        <f>IF(N49&lt;&gt;"","SI","")</f>
        <v/>
      </c>
      <c r="N49" s="9" t="str">
        <f>IF('Balance des comptes'!C17&lt;&gt;"",'Balance des comptes'!C17,"")</f>
        <v/>
      </c>
    </row>
    <row r="50" spans="1:14" x14ac:dyDescent="0.2">
      <c r="A50" s="3"/>
      <c r="B50" s="10"/>
      <c r="C50" s="3"/>
      <c r="D50" s="11"/>
      <c r="F50" s="3"/>
      <c r="G50" s="10"/>
      <c r="H50" s="3"/>
      <c r="I50" s="11"/>
      <c r="K50" s="3"/>
      <c r="L50" s="10"/>
      <c r="M50" s="3"/>
      <c r="N50" s="11"/>
    </row>
    <row r="51" spans="1:14" x14ac:dyDescent="0.2">
      <c r="A51" s="3"/>
      <c r="B51" s="10"/>
      <c r="C51" s="3"/>
      <c r="D51" s="11"/>
      <c r="F51" s="3"/>
      <c r="G51" s="10"/>
      <c r="H51" s="3"/>
      <c r="I51" s="11"/>
      <c r="K51" s="3"/>
      <c r="L51" s="10"/>
      <c r="M51" s="3"/>
      <c r="N51" s="11"/>
    </row>
    <row r="52" spans="1:14" x14ac:dyDescent="0.2">
      <c r="A52" s="3"/>
      <c r="B52" s="10"/>
      <c r="C52" s="3"/>
      <c r="D52" s="11"/>
      <c r="F52" s="3"/>
      <c r="G52" s="10"/>
      <c r="H52" s="3"/>
      <c r="I52" s="11"/>
      <c r="K52" s="3"/>
      <c r="L52" s="10"/>
      <c r="M52" s="3"/>
      <c r="N52" s="11"/>
    </row>
    <row r="53" spans="1:14" x14ac:dyDescent="0.2">
      <c r="A53" s="3"/>
      <c r="B53" s="10"/>
      <c r="C53" s="3"/>
      <c r="D53" s="11"/>
      <c r="F53" s="3"/>
      <c r="G53" s="10"/>
      <c r="H53" s="3"/>
      <c r="I53" s="11"/>
      <c r="K53" s="3"/>
      <c r="L53" s="10"/>
      <c r="M53" s="3"/>
      <c r="N53" s="11"/>
    </row>
    <row r="54" spans="1:14" x14ac:dyDescent="0.2">
      <c r="A54" s="3"/>
      <c r="B54" s="10"/>
      <c r="C54" s="3"/>
      <c r="D54" s="11"/>
      <c r="F54" s="3"/>
      <c r="G54" s="10"/>
      <c r="H54" s="3"/>
      <c r="I54" s="11"/>
      <c r="K54" s="3"/>
      <c r="L54" s="10"/>
      <c r="M54" s="3"/>
      <c r="N54" s="11"/>
    </row>
    <row r="55" spans="1:14" ht="12.75" customHeight="1" x14ac:dyDescent="0.2">
      <c r="A55" s="4" t="str">
        <f>IF(B55&lt;&gt;"","SF","")</f>
        <v/>
      </c>
      <c r="B55" s="12" t="str">
        <f>IF(SUM(D49:D54)&gt;SUM(B49:B54),SUM(D49:D54)-SUM(B49:B54),"")</f>
        <v/>
      </c>
      <c r="C55" s="4" t="str">
        <f>IF(D55&lt;&gt;"","SF","")</f>
        <v>SF</v>
      </c>
      <c r="D55" s="13">
        <f>IF(SUM(B49:B54)&gt;SUM(D49:D54),SUM(B49:B54)-SUM(D49:D54),"")</f>
        <v>450000</v>
      </c>
      <c r="F55" s="4" t="str">
        <f>IF(G55&lt;&gt;"","SF","")</f>
        <v/>
      </c>
      <c r="G55" s="12" t="str">
        <f>IF(SUM(I49:I54)&gt;SUM(G49:G54),SUM(I49:I54)-SUM(G49:G54),"")</f>
        <v/>
      </c>
      <c r="H55" s="4" t="str">
        <f>IF(I55&lt;&gt;"","SF","")</f>
        <v>SF</v>
      </c>
      <c r="I55" s="13">
        <f>IF(SUM(G49:G54)&gt;SUM(I49:I54),SUM(G49:G54)-SUM(I49:I54),"")</f>
        <v>59799.999999999993</v>
      </c>
      <c r="K55" s="4" t="str">
        <f>IF(L55&lt;&gt;"","SF","")</f>
        <v/>
      </c>
      <c r="L55" s="12" t="str">
        <f>IF(SUM(N49:N54)&gt;SUM(L49:L54),SUM(N49:N54)-SUM(L49:L54),"")</f>
        <v/>
      </c>
      <c r="M55" s="4" t="str">
        <f>IF(N55&lt;&gt;"","SF","")</f>
        <v>SF</v>
      </c>
      <c r="N55" s="13">
        <f>IF(SUM(L49:L54)&gt;SUM(N49:N54),SUM(L49:L54)-SUM(N49:N54),"")</f>
        <v>6000</v>
      </c>
    </row>
    <row r="56" spans="1:14" ht="13.5" thickBot="1" x14ac:dyDescent="0.25">
      <c r="A56" s="5"/>
      <c r="B56" s="14">
        <f>IF(A48&lt;&gt;"",SUM(B49:B55),"")</f>
        <v>450000</v>
      </c>
      <c r="C56" s="5"/>
      <c r="D56" s="15">
        <f>IF(A48&lt;&gt;"",SUM(D49:D55),"")</f>
        <v>450000</v>
      </c>
      <c r="F56" s="5"/>
      <c r="G56" s="14">
        <f>IF(F48&lt;&gt;"",SUM(G49:G55),"")</f>
        <v>59799.999999999993</v>
      </c>
      <c r="H56" s="5"/>
      <c r="I56" s="15">
        <f>IF(F48&lt;&gt;"",SUM(I49:I55),"")</f>
        <v>59799.999999999993</v>
      </c>
      <c r="K56" s="5"/>
      <c r="L56" s="14">
        <f>IF(K48&lt;&gt;"",SUM(L49:L55),"")</f>
        <v>6000</v>
      </c>
      <c r="M56" s="5"/>
      <c r="N56" s="15">
        <f>IF(K48&lt;&gt;"",SUM(N49:N55),"")</f>
        <v>6000</v>
      </c>
    </row>
    <row r="57" spans="1:14" ht="13.5" thickTop="1" x14ac:dyDescent="0.2"/>
    <row r="58" spans="1:14" ht="27.95" customHeight="1" thickBot="1" x14ac:dyDescent="0.25">
      <c r="A58" s="22" t="str">
        <f>IF('Balance des comptes'!A18&lt;&gt;"",'Balance des comptes'!A18,"")</f>
        <v/>
      </c>
      <c r="B58" s="22"/>
      <c r="C58" s="22"/>
      <c r="D58" s="22"/>
      <c r="F58" s="22" t="str">
        <f>IF('Balance des comptes'!A19&lt;&gt;"",'Balance des comptes'!A19,"")</f>
        <v/>
      </c>
      <c r="G58" s="22"/>
      <c r="H58" s="22"/>
      <c r="I58" s="22"/>
      <c r="K58" s="22" t="str">
        <f>IF('Balance des comptes'!A20&lt;&gt;"",'Balance des comptes'!A20,"")</f>
        <v/>
      </c>
      <c r="L58" s="22"/>
      <c r="M58" s="22"/>
      <c r="N58" s="22"/>
    </row>
    <row r="59" spans="1:14" x14ac:dyDescent="0.2">
      <c r="A59" s="2" t="str">
        <f>IF(B59&lt;&gt;"","SI","")</f>
        <v/>
      </c>
      <c r="B59" s="8" t="str">
        <f>IF('Balance des comptes'!B18&lt;&gt;"",'Balance des comptes'!B18,"")</f>
        <v/>
      </c>
      <c r="C59" s="2" t="str">
        <f>IF(D59&lt;&gt;"","SI","")</f>
        <v/>
      </c>
      <c r="D59" s="9" t="str">
        <f>IF('Balance des comptes'!C18&lt;&gt;"",'Balance des comptes'!C18,"")</f>
        <v/>
      </c>
      <c r="F59" s="2" t="str">
        <f>IF(G59&lt;&gt;"","SI","")</f>
        <v/>
      </c>
      <c r="G59" s="8" t="str">
        <f>IF('Balance des comptes'!B19&lt;&gt;"",'Balance des comptes'!B19,"")</f>
        <v/>
      </c>
      <c r="H59" s="2" t="str">
        <f>IF(I59&lt;&gt;"","SI","")</f>
        <v/>
      </c>
      <c r="I59" s="9" t="str">
        <f>IF('Balance des comptes'!C19&lt;&gt;"",'Balance des comptes'!C19,"")</f>
        <v/>
      </c>
      <c r="K59" s="2" t="str">
        <f>IF(L59&lt;&gt;"","SI","")</f>
        <v/>
      </c>
      <c r="L59" s="8" t="str">
        <f>IF('Balance des comptes'!B20&lt;&gt;"",'Balance des comptes'!B20,"")</f>
        <v/>
      </c>
      <c r="M59" s="2" t="str">
        <f>IF(N59&lt;&gt;"","SI","")</f>
        <v/>
      </c>
      <c r="N59" s="9" t="str">
        <f>IF('Balance des comptes'!C20&lt;&gt;"",'Balance des comptes'!C20,"")</f>
        <v/>
      </c>
    </row>
    <row r="60" spans="1:14" x14ac:dyDescent="0.2">
      <c r="A60" s="3"/>
      <c r="B60" s="10"/>
      <c r="C60" s="3"/>
      <c r="D60" s="11"/>
      <c r="F60" s="3"/>
      <c r="G60" s="10"/>
      <c r="H60" s="3"/>
      <c r="I60" s="11"/>
      <c r="K60" s="3"/>
      <c r="L60" s="10"/>
      <c r="M60" s="3"/>
      <c r="N60" s="11"/>
    </row>
    <row r="61" spans="1:14" x14ac:dyDescent="0.2">
      <c r="A61" s="3"/>
      <c r="B61" s="10"/>
      <c r="C61" s="3"/>
      <c r="D61" s="11"/>
      <c r="F61" s="3"/>
      <c r="G61" s="10"/>
      <c r="H61" s="3"/>
      <c r="I61" s="11"/>
      <c r="K61" s="3"/>
      <c r="L61" s="10"/>
      <c r="M61" s="3"/>
      <c r="N61" s="11"/>
    </row>
    <row r="62" spans="1:14" x14ac:dyDescent="0.2">
      <c r="A62" s="3"/>
      <c r="B62" s="10"/>
      <c r="C62" s="3"/>
      <c r="D62" s="11"/>
      <c r="F62" s="3"/>
      <c r="G62" s="10"/>
      <c r="H62" s="3"/>
      <c r="I62" s="11"/>
      <c r="K62" s="3"/>
      <c r="L62" s="10"/>
      <c r="M62" s="3"/>
      <c r="N62" s="11"/>
    </row>
    <row r="63" spans="1:14" ht="12.75" customHeight="1" x14ac:dyDescent="0.2">
      <c r="A63" s="4" t="str">
        <f>IF(B63&lt;&gt;"","SF","")</f>
        <v/>
      </c>
      <c r="B63" s="12" t="str">
        <f>IF(SUM(D59:D62)&gt;SUM(B59:B62),SUM(D59:D62)-SUM(B59:B62),"")</f>
        <v/>
      </c>
      <c r="C63" s="4" t="str">
        <f>IF(D63&lt;&gt;"","SF","")</f>
        <v/>
      </c>
      <c r="D63" s="13" t="str">
        <f>IF(SUM(B59:B62)&gt;SUM(D59:D62),SUM(B59:B62)-SUM(D59:D62),"")</f>
        <v/>
      </c>
      <c r="F63" s="4" t="str">
        <f>IF(G63&lt;&gt;"","SF","")</f>
        <v/>
      </c>
      <c r="G63" s="12" t="str">
        <f>IF(SUM(I59:I62)&gt;SUM(G59:G62),SUM(I59:I62)-SUM(G59:G62),"")</f>
        <v/>
      </c>
      <c r="H63" s="4" t="str">
        <f>IF(I63&lt;&gt;"","SF","")</f>
        <v/>
      </c>
      <c r="I63" s="13" t="str">
        <f>IF(SUM(G59:G62)&gt;SUM(I59:I62),SUM(G59:G62)-SUM(I59:I62),"")</f>
        <v/>
      </c>
      <c r="K63" s="4" t="str">
        <f>IF(L63&lt;&gt;"","SF","")</f>
        <v/>
      </c>
      <c r="L63" s="12" t="str">
        <f>IF(SUM(N59:N62)&gt;SUM(L59:L62),SUM(N59:N62)-SUM(L59:L62),"")</f>
        <v/>
      </c>
      <c r="M63" s="4" t="str">
        <f>IF(N63&lt;&gt;"","SF","")</f>
        <v/>
      </c>
      <c r="N63" s="13" t="str">
        <f>IF(SUM(L59:L62)&gt;SUM(N59:N62),SUM(L59:L62)-SUM(N59:N62),"")</f>
        <v/>
      </c>
    </row>
    <row r="64" spans="1:14" ht="13.5" thickBot="1" x14ac:dyDescent="0.25">
      <c r="A64" s="5"/>
      <c r="B64" s="14" t="str">
        <f>IF(A58&lt;&gt;"",SUM(B59:B63),"")</f>
        <v/>
      </c>
      <c r="C64" s="5"/>
      <c r="D64" s="15" t="str">
        <f>IF(A58&lt;&gt;"",SUM(D59:D63),"")</f>
        <v/>
      </c>
      <c r="F64" s="5"/>
      <c r="G64" s="14" t="str">
        <f>IF(F58&lt;&gt;"",SUM(G59:G63),"")</f>
        <v/>
      </c>
      <c r="H64" s="5"/>
      <c r="I64" s="15" t="str">
        <f>IF(F58&lt;&gt;"",SUM(I59:I63),"")</f>
        <v/>
      </c>
      <c r="K64" s="5"/>
      <c r="L64" s="14" t="str">
        <f>IF(K58&lt;&gt;"",SUM(L59:L63),"")</f>
        <v/>
      </c>
      <c r="M64" s="5"/>
      <c r="N64" s="15" t="str">
        <f>IF(K58&lt;&gt;"",SUM(N59:N63),"")</f>
        <v/>
      </c>
    </row>
    <row r="65" spans="1:14" ht="13.5" thickTop="1" x14ac:dyDescent="0.2">
      <c r="A65" s="6"/>
      <c r="B65" s="16"/>
      <c r="C65" s="6"/>
      <c r="D65" s="16"/>
      <c r="F65" s="6"/>
      <c r="G65" s="16"/>
      <c r="H65" s="6"/>
      <c r="I65" s="16"/>
      <c r="K65" s="6"/>
      <c r="L65" s="16"/>
      <c r="M65" s="6"/>
      <c r="N65" s="16"/>
    </row>
    <row r="66" spans="1:14" ht="27.95" customHeight="1" thickBot="1" x14ac:dyDescent="0.25">
      <c r="A66" s="22" t="str">
        <f>IF('Balance des comptes'!A21&lt;&gt;"",'Balance des comptes'!A21,"")</f>
        <v>Fournisseurs</v>
      </c>
      <c r="B66" s="22"/>
      <c r="C66" s="22"/>
      <c r="D66" s="22"/>
      <c r="F66" s="22" t="str">
        <f>IF('Balance des comptes'!A22&lt;&gt;"",'Balance des comptes'!A22,"")</f>
        <v>Créanciers divers</v>
      </c>
      <c r="G66" s="22"/>
      <c r="H66" s="22"/>
      <c r="I66" s="22"/>
      <c r="K66" s="22" t="str">
        <f>IF('Balance des comptes'!A23&lt;&gt;"",'Balance des comptes'!A23,"")</f>
        <v>Bons cadeaux</v>
      </c>
      <c r="L66" s="22"/>
      <c r="M66" s="22"/>
      <c r="N66" s="22"/>
    </row>
    <row r="67" spans="1:14" x14ac:dyDescent="0.2">
      <c r="A67" s="2" t="str">
        <f>IF(B67&lt;&gt;"","SI","")</f>
        <v/>
      </c>
      <c r="B67" s="8" t="str">
        <f>IF('Balance des comptes'!B21&lt;&gt;"",'Balance des comptes'!B21,"")</f>
        <v/>
      </c>
      <c r="C67" s="2" t="str">
        <f>IF(D67&lt;&gt;"","SI","")</f>
        <v>SI</v>
      </c>
      <c r="D67" s="9">
        <f>IF('Balance des comptes'!C21&lt;&gt;"",'Balance des comptes'!C21,"")</f>
        <v>5890</v>
      </c>
      <c r="F67" s="2" t="str">
        <f>IF(G67&lt;&gt;"","SI","")</f>
        <v/>
      </c>
      <c r="G67" s="8" t="str">
        <f>IF('Balance des comptes'!B22&lt;&gt;"",'Balance des comptes'!B22,"")</f>
        <v/>
      </c>
      <c r="H67" s="2" t="str">
        <f>IF(I67&lt;&gt;"","SI","")</f>
        <v>SI</v>
      </c>
      <c r="I67" s="9">
        <f>IF('Balance des comptes'!C22&lt;&gt;"",'Balance des comptes'!C22,"")</f>
        <v>12600</v>
      </c>
      <c r="K67" s="2" t="str">
        <f>IF(L67&lt;&gt;"","SI","")</f>
        <v/>
      </c>
      <c r="L67" s="8" t="str">
        <f>IF('Balance des comptes'!B23&lt;&gt;"",'Balance des comptes'!B23,"")</f>
        <v/>
      </c>
      <c r="M67" s="2" t="str">
        <f>IF(N67&lt;&gt;"","SI","")</f>
        <v>SI</v>
      </c>
      <c r="N67" s="9">
        <f>IF('Balance des comptes'!C23&lt;&gt;"",'Balance des comptes'!C23,"")</f>
        <v>8900</v>
      </c>
    </row>
    <row r="68" spans="1:14" x14ac:dyDescent="0.2">
      <c r="A68" s="3"/>
      <c r="B68" s="10"/>
      <c r="C68" s="3"/>
      <c r="D68" s="11"/>
      <c r="F68" s="3"/>
      <c r="G68" s="10"/>
      <c r="H68" s="3"/>
      <c r="I68" s="11"/>
      <c r="K68" s="3"/>
      <c r="L68" s="10"/>
      <c r="M68" s="3"/>
      <c r="N68" s="11"/>
    </row>
    <row r="69" spans="1:14" x14ac:dyDescent="0.2">
      <c r="A69" s="3"/>
      <c r="B69" s="10"/>
      <c r="C69" s="3"/>
      <c r="D69" s="11"/>
      <c r="F69" s="3"/>
      <c r="G69" s="10"/>
      <c r="H69" s="3"/>
      <c r="I69" s="11"/>
      <c r="K69" s="3"/>
      <c r="L69" s="10"/>
      <c r="M69" s="3"/>
      <c r="N69" s="11"/>
    </row>
    <row r="70" spans="1:14" x14ac:dyDescent="0.2">
      <c r="A70" s="3"/>
      <c r="B70" s="10"/>
      <c r="C70" s="3"/>
      <c r="D70" s="11"/>
      <c r="F70" s="3"/>
      <c r="G70" s="10"/>
      <c r="H70" s="3"/>
      <c r="I70" s="11"/>
      <c r="K70" s="3"/>
      <c r="L70" s="10"/>
      <c r="M70" s="3"/>
      <c r="N70" s="11"/>
    </row>
    <row r="71" spans="1:14" x14ac:dyDescent="0.2">
      <c r="A71" s="3"/>
      <c r="B71" s="10"/>
      <c r="C71" s="3"/>
      <c r="D71" s="11"/>
      <c r="F71" s="3"/>
      <c r="G71" s="10"/>
      <c r="H71" s="3"/>
      <c r="I71" s="11"/>
      <c r="K71" s="3"/>
      <c r="L71" s="10"/>
      <c r="M71" s="3"/>
      <c r="N71" s="11"/>
    </row>
    <row r="72" spans="1:14" x14ac:dyDescent="0.2">
      <c r="A72" s="3"/>
      <c r="B72" s="10"/>
      <c r="C72" s="3"/>
      <c r="D72" s="11"/>
      <c r="F72" s="3"/>
      <c r="G72" s="10"/>
      <c r="H72" s="3"/>
      <c r="I72" s="11"/>
      <c r="K72" s="3"/>
      <c r="L72" s="10"/>
      <c r="M72" s="3"/>
      <c r="N72" s="11"/>
    </row>
    <row r="73" spans="1:14" x14ac:dyDescent="0.2">
      <c r="A73" s="3"/>
      <c r="B73" s="10"/>
      <c r="C73" s="3"/>
      <c r="D73" s="11"/>
      <c r="F73" s="3"/>
      <c r="G73" s="10"/>
      <c r="H73" s="3"/>
      <c r="I73" s="11"/>
      <c r="K73" s="3"/>
      <c r="L73" s="10"/>
      <c r="M73" s="3"/>
      <c r="N73" s="11"/>
    </row>
    <row r="74" spans="1:14" ht="12.75" customHeight="1" x14ac:dyDescent="0.2">
      <c r="A74" s="4" t="str">
        <f>IF(B74&lt;&gt;"","SF","")</f>
        <v>SF</v>
      </c>
      <c r="B74" s="12">
        <f>IF(SUM(D67:D73)&gt;SUM(B67:B73),SUM(D67:D73)-SUM(B67:B73),"")</f>
        <v>5890</v>
      </c>
      <c r="C74" s="4" t="str">
        <f>IF(D74&lt;&gt;"","SF","")</f>
        <v/>
      </c>
      <c r="D74" s="13" t="str">
        <f>IF(SUM(B67:B73)&gt;SUM(D67:D73),SUM(B67:B73)-SUM(D67:D73),"")</f>
        <v/>
      </c>
      <c r="F74" s="4" t="str">
        <f>IF(G74&lt;&gt;"","SF","")</f>
        <v>SF</v>
      </c>
      <c r="G74" s="12">
        <f>IF(SUM(I67:I73)&gt;SUM(G67:G73),SUM(I67:I73)-SUM(G67:G73),"")</f>
        <v>12600</v>
      </c>
      <c r="H74" s="4" t="str">
        <f>IF(I74&lt;&gt;"","SF","")</f>
        <v/>
      </c>
      <c r="I74" s="13" t="str">
        <f>IF(SUM(G67:G73)&gt;SUM(I67:I73),SUM(G67:G73)-SUM(I67:I73),"")</f>
        <v/>
      </c>
      <c r="K74" s="4" t="str">
        <f>IF(L74&lt;&gt;"","SF","")</f>
        <v>SF</v>
      </c>
      <c r="L74" s="12">
        <f>IF(SUM(N67:N73)&gt;SUM(L67:L73),SUM(N67:N73)-SUM(L67:L73),"")</f>
        <v>8900</v>
      </c>
      <c r="M74" s="4" t="str">
        <f>IF(N74&lt;&gt;"","SF","")</f>
        <v/>
      </c>
      <c r="N74" s="13" t="str">
        <f>IF(SUM(L67:L73)&gt;SUM(N67:N73),SUM(L67:L73)-SUM(N67:N73),"")</f>
        <v/>
      </c>
    </row>
    <row r="75" spans="1:14" ht="13.5" thickBot="1" x14ac:dyDescent="0.25">
      <c r="A75" s="5"/>
      <c r="B75" s="14">
        <f>IF(A66&lt;&gt;"",SUM(B67:B74),"")</f>
        <v>5890</v>
      </c>
      <c r="C75" s="5"/>
      <c r="D75" s="15">
        <f>IF(A66&lt;&gt;"",SUM(D67:D74),"")</f>
        <v>5890</v>
      </c>
      <c r="F75" s="5"/>
      <c r="G75" s="14">
        <f>IF(F66&lt;&gt;"",SUM(G67:G74),"")</f>
        <v>12600</v>
      </c>
      <c r="H75" s="5"/>
      <c r="I75" s="15">
        <f>IF(F66&lt;&gt;"",SUM(I67:I74),"")</f>
        <v>12600</v>
      </c>
      <c r="K75" s="5"/>
      <c r="L75" s="14">
        <f>IF(K66&lt;&gt;"",SUM(L67:L74),"")</f>
        <v>8900</v>
      </c>
      <c r="M75" s="5"/>
      <c r="N75" s="15">
        <f>IF(K66&lt;&gt;"",SUM(N67:N74),"")</f>
        <v>8900</v>
      </c>
    </row>
    <row r="76" spans="1:14" ht="13.5" thickTop="1" x14ac:dyDescent="0.2">
      <c r="A76" s="6"/>
      <c r="B76" s="16"/>
      <c r="C76" s="6"/>
      <c r="D76" s="16"/>
      <c r="F76" s="6"/>
      <c r="G76" s="16"/>
      <c r="H76" s="6"/>
      <c r="I76" s="16"/>
      <c r="K76" s="6"/>
      <c r="L76" s="16"/>
      <c r="M76" s="6"/>
      <c r="N76" s="16"/>
    </row>
    <row r="77" spans="1:14" ht="27.95" customHeight="1" thickBot="1" x14ac:dyDescent="0.25">
      <c r="A77" s="22" t="str">
        <f>IF('Balance des comptes'!A24&lt;&gt;"",'Balance des comptes'!A24,"")</f>
        <v>TVA due sur location pods</v>
      </c>
      <c r="B77" s="22"/>
      <c r="C77" s="22"/>
      <c r="D77" s="22"/>
      <c r="F77" s="22" t="str">
        <f>IF('Balance des comptes'!A25&lt;&gt;"",'Balance des comptes'!A25,"")</f>
        <v>TVA due sur bar-lounge</v>
      </c>
      <c r="G77" s="22"/>
      <c r="H77" s="22"/>
      <c r="I77" s="22"/>
      <c r="K77" s="22" t="str">
        <f>IF('Balance des comptes'!A26&lt;&gt;"",'Balance des comptes'!A26,"")</f>
        <v>TVA due sur location motoneiges</v>
      </c>
      <c r="L77" s="22"/>
      <c r="M77" s="22"/>
      <c r="N77" s="22"/>
    </row>
    <row r="78" spans="1:14" x14ac:dyDescent="0.2">
      <c r="A78" s="2" t="str">
        <f>IF(B78&lt;&gt;"","SI","")</f>
        <v/>
      </c>
      <c r="B78" s="8" t="str">
        <f>IF('Balance des comptes'!B24&lt;&gt;"",'Balance des comptes'!B24,"")</f>
        <v/>
      </c>
      <c r="C78" s="2" t="str">
        <f>IF(D78&lt;&gt;"","SI","")</f>
        <v>SI</v>
      </c>
      <c r="D78" s="9">
        <f>IF('Balance des comptes'!C24&lt;&gt;"",'Balance des comptes'!C24,"")</f>
        <v>7027</v>
      </c>
      <c r="F78" s="2" t="str">
        <f>IF(G78&lt;&gt;"","SI","")</f>
        <v/>
      </c>
      <c r="G78" s="8" t="str">
        <f>IF('Balance des comptes'!B25&lt;&gt;"",'Balance des comptes'!B25,"")</f>
        <v/>
      </c>
      <c r="H78" s="2" t="str">
        <f>IF(I78&lt;&gt;"","SI","")</f>
        <v>SI</v>
      </c>
      <c r="I78" s="9">
        <f>IF('Balance des comptes'!C25&lt;&gt;"",'Balance des comptes'!C25,"")</f>
        <v>1800</v>
      </c>
      <c r="K78" s="2" t="str">
        <f>IF(L78&lt;&gt;"","SI","")</f>
        <v/>
      </c>
      <c r="L78" s="8" t="str">
        <f>IF('Balance des comptes'!B26&lt;&gt;"",'Balance des comptes'!B26,"")</f>
        <v/>
      </c>
      <c r="M78" s="2" t="str">
        <f>IF(N78&lt;&gt;"","SI","")</f>
        <v>SI</v>
      </c>
      <c r="N78" s="9">
        <f>IF('Balance des comptes'!C26&lt;&gt;"",'Balance des comptes'!C26,"")</f>
        <v>1040</v>
      </c>
    </row>
    <row r="79" spans="1:14" x14ac:dyDescent="0.2">
      <c r="A79" s="3"/>
      <c r="B79" s="10"/>
      <c r="C79" s="3"/>
      <c r="D79" s="11"/>
      <c r="F79" s="3"/>
      <c r="G79" s="10"/>
      <c r="H79" s="3"/>
      <c r="I79" s="11"/>
      <c r="K79" s="3"/>
      <c r="L79" s="10"/>
      <c r="M79" s="3"/>
      <c r="N79" s="11"/>
    </row>
    <row r="80" spans="1:14" x14ac:dyDescent="0.2">
      <c r="A80" s="3"/>
      <c r="B80" s="10"/>
      <c r="C80" s="3"/>
      <c r="D80" s="11"/>
      <c r="F80" s="3"/>
      <c r="G80" s="10"/>
      <c r="H80" s="3"/>
      <c r="I80" s="11"/>
      <c r="K80" s="3"/>
      <c r="L80" s="10"/>
      <c r="M80" s="3"/>
      <c r="N80" s="11"/>
    </row>
    <row r="81" spans="1:14" x14ac:dyDescent="0.2">
      <c r="A81" s="3"/>
      <c r="B81" s="10"/>
      <c r="C81" s="3"/>
      <c r="D81" s="11"/>
      <c r="F81" s="3"/>
      <c r="G81" s="10"/>
      <c r="H81" s="3"/>
      <c r="I81" s="11"/>
      <c r="K81" s="3"/>
      <c r="L81" s="10"/>
      <c r="M81" s="3"/>
      <c r="N81" s="11"/>
    </row>
    <row r="82" spans="1:14" x14ac:dyDescent="0.2">
      <c r="A82" s="3"/>
      <c r="B82" s="10"/>
      <c r="C82" s="3"/>
      <c r="D82" s="11"/>
      <c r="F82" s="3"/>
      <c r="G82" s="10"/>
      <c r="H82" s="3"/>
      <c r="I82" s="11"/>
      <c r="K82" s="3"/>
      <c r="L82" s="10"/>
      <c r="M82" s="3"/>
      <c r="N82" s="11"/>
    </row>
    <row r="83" spans="1:14" x14ac:dyDescent="0.2">
      <c r="A83" s="3"/>
      <c r="B83" s="10"/>
      <c r="C83" s="3"/>
      <c r="D83" s="11"/>
      <c r="F83" s="3"/>
      <c r="G83" s="10"/>
      <c r="H83" s="3"/>
      <c r="I83" s="11"/>
      <c r="K83" s="3"/>
      <c r="L83" s="10"/>
      <c r="M83" s="3"/>
      <c r="N83" s="11"/>
    </row>
    <row r="84" spans="1:14" x14ac:dyDescent="0.2">
      <c r="A84" s="3"/>
      <c r="B84" s="10"/>
      <c r="C84" s="3"/>
      <c r="D84" s="11"/>
      <c r="F84" s="3"/>
      <c r="G84" s="10"/>
      <c r="H84" s="3"/>
      <c r="I84" s="11"/>
      <c r="K84" s="3"/>
      <c r="L84" s="10"/>
      <c r="M84" s="3"/>
      <c r="N84" s="11"/>
    </row>
    <row r="85" spans="1:14" x14ac:dyDescent="0.2">
      <c r="A85" s="3"/>
      <c r="B85" s="10"/>
      <c r="C85" s="3"/>
      <c r="D85" s="11"/>
      <c r="F85" s="3"/>
      <c r="G85" s="10"/>
      <c r="H85" s="3"/>
      <c r="I85" s="11"/>
      <c r="K85" s="3"/>
      <c r="L85" s="10"/>
      <c r="M85" s="3"/>
      <c r="N85" s="11"/>
    </row>
    <row r="86" spans="1:14" ht="12.75" customHeight="1" x14ac:dyDescent="0.2">
      <c r="A86" s="4" t="str">
        <f>IF(B86&lt;&gt;"","SF","")</f>
        <v>SF</v>
      </c>
      <c r="B86" s="12">
        <f>IF(SUM(D78:D85)&gt;SUM(B78:B85),SUM(D78:D85)-SUM(B78:B85),"")</f>
        <v>7027</v>
      </c>
      <c r="C86" s="4" t="str">
        <f>IF(D86&lt;&gt;"","SF","")</f>
        <v/>
      </c>
      <c r="D86" s="13" t="str">
        <f>IF(SUM(B78:B85)&gt;SUM(D78:D85),SUM(B78:B85)-SUM(D78:D85),"")</f>
        <v/>
      </c>
      <c r="F86" s="4" t="str">
        <f>IF(G86&lt;&gt;"","SF","")</f>
        <v>SF</v>
      </c>
      <c r="G86" s="12">
        <f>IF(SUM(I78:I85)&gt;SUM(G78:G85),SUM(I78:I85)-SUM(G78:G85),"")</f>
        <v>1800</v>
      </c>
      <c r="H86" s="4" t="str">
        <f>IF(I86&lt;&gt;"","SF","")</f>
        <v/>
      </c>
      <c r="I86" s="13" t="str">
        <f>IF(SUM(G78:G85)&gt;SUM(I78:I85),SUM(G78:G85)-SUM(I78:I85),"")</f>
        <v/>
      </c>
      <c r="K86" s="4" t="str">
        <f>IF(L86&lt;&gt;"","SF","")</f>
        <v>SF</v>
      </c>
      <c r="L86" s="12">
        <f>IF(SUM(N78:N85)&gt;SUM(L78:L85),SUM(N78:N85)-SUM(L78:L85),"")</f>
        <v>1040</v>
      </c>
      <c r="M86" s="4" t="str">
        <f>IF(N86&lt;&gt;"","SF","")</f>
        <v/>
      </c>
      <c r="N86" s="13" t="str">
        <f>IF(SUM(L78:L85)&gt;SUM(N78:N85),SUM(L78:L85)-SUM(N78:N85),"")</f>
        <v/>
      </c>
    </row>
    <row r="87" spans="1:14" ht="13.5" thickBot="1" x14ac:dyDescent="0.25">
      <c r="A87" s="5"/>
      <c r="B87" s="14">
        <f>IF(A77&lt;&gt;"",SUM(B78:B86),"")</f>
        <v>7027</v>
      </c>
      <c r="C87" s="5"/>
      <c r="D87" s="15">
        <f>IF(A77&lt;&gt;"",SUM(D78:D86),"")</f>
        <v>7027</v>
      </c>
      <c r="F87" s="5"/>
      <c r="G87" s="14">
        <f>IF(F77&lt;&gt;"",SUM(G78:G86),"")</f>
        <v>1800</v>
      </c>
      <c r="H87" s="5"/>
      <c r="I87" s="15">
        <f>IF(F77&lt;&gt;"",SUM(I78:I86),"")</f>
        <v>1800</v>
      </c>
      <c r="K87" s="5"/>
      <c r="L87" s="14">
        <f>IF(K77&lt;&gt;"",SUM(L78:L86),"")</f>
        <v>1040</v>
      </c>
      <c r="M87" s="5"/>
      <c r="N87" s="15">
        <f>IF(K77&lt;&gt;"",SUM(N78:N86),"")</f>
        <v>1040</v>
      </c>
    </row>
    <row r="88" spans="1:14" ht="13.5" thickTop="1" x14ac:dyDescent="0.2">
      <c r="A88" s="6"/>
      <c r="B88" s="16"/>
      <c r="C88" s="6"/>
      <c r="D88" s="16"/>
      <c r="F88" s="6"/>
      <c r="G88" s="16"/>
      <c r="H88" s="6"/>
      <c r="I88" s="16"/>
      <c r="K88" s="6"/>
      <c r="L88" s="16"/>
      <c r="M88" s="6"/>
      <c r="N88" s="16"/>
    </row>
    <row r="89" spans="1:14" ht="27.95" customHeight="1" thickBot="1" x14ac:dyDescent="0.25">
      <c r="A89" s="22" t="str">
        <f>IF('Balance des comptes'!A27&lt;&gt;"",'Balance des comptes'!A27,"")</f>
        <v>TVA à décaisser</v>
      </c>
      <c r="B89" s="22"/>
      <c r="C89" s="22"/>
      <c r="D89" s="22"/>
      <c r="F89" s="22" t="str">
        <f>IF('Balance des comptes'!A28&lt;&gt;"",'Balance des comptes'!A28,"")</f>
        <v>Garage Tacot</v>
      </c>
      <c r="G89" s="22"/>
      <c r="H89" s="22"/>
      <c r="I89" s="22"/>
      <c r="K89" s="22" t="str">
        <f>IF('Balance des comptes'!A29&lt;&gt;"",'Balance des comptes'!A29,"")</f>
        <v>Hypothèque</v>
      </c>
      <c r="L89" s="22"/>
      <c r="M89" s="22"/>
      <c r="N89" s="22"/>
    </row>
    <row r="90" spans="1:14" x14ac:dyDescent="0.2">
      <c r="A90" s="2" t="str">
        <f>IF(B90&lt;&gt;"","SI","")</f>
        <v/>
      </c>
      <c r="B90" s="8" t="str">
        <f>IF('Balance des comptes'!B27&lt;&gt;"",'Balance des comptes'!B27,"")</f>
        <v/>
      </c>
      <c r="C90" s="2" t="str">
        <f>IF(D90&lt;&gt;"","SI","")</f>
        <v/>
      </c>
      <c r="D90" s="9" t="str">
        <f>IF('Balance des comptes'!C27&lt;&gt;"",'Balance des comptes'!C27,"")</f>
        <v/>
      </c>
      <c r="F90" s="2" t="str">
        <f>IF(G90&lt;&gt;"","SI","")</f>
        <v/>
      </c>
      <c r="G90" s="8" t="str">
        <f>IF('Balance des comptes'!B28&lt;&gt;"",'Balance des comptes'!B28,"")</f>
        <v/>
      </c>
      <c r="H90" s="2" t="str">
        <f>IF(I90&lt;&gt;"","SI","")</f>
        <v/>
      </c>
      <c r="I90" s="9" t="str">
        <f>IF('Balance des comptes'!C28&lt;&gt;"",'Balance des comptes'!C28,"")</f>
        <v/>
      </c>
      <c r="K90" s="2" t="str">
        <f>IF(L90&lt;&gt;"","SI","")</f>
        <v/>
      </c>
      <c r="L90" s="8" t="str">
        <f>IF('Balance des comptes'!B29&lt;&gt;"",'Balance des comptes'!B29,"")</f>
        <v/>
      </c>
      <c r="M90" s="2" t="str">
        <f>IF(N90&lt;&gt;"","SI","")</f>
        <v>SI</v>
      </c>
      <c r="N90" s="9">
        <f>IF('Balance des comptes'!C29&lt;&gt;"",'Balance des comptes'!C29,"")</f>
        <v>240000</v>
      </c>
    </row>
    <row r="91" spans="1:14" x14ac:dyDescent="0.2">
      <c r="A91" s="3"/>
      <c r="B91" s="10"/>
      <c r="C91" s="3"/>
      <c r="D91" s="11"/>
      <c r="F91" s="3"/>
      <c r="G91" s="10"/>
      <c r="H91" s="3"/>
      <c r="I91" s="11"/>
      <c r="K91" s="3"/>
      <c r="L91" s="10"/>
      <c r="M91" s="3"/>
      <c r="N91" s="11"/>
    </row>
    <row r="92" spans="1:14" x14ac:dyDescent="0.2">
      <c r="A92" s="3"/>
      <c r="B92" s="10"/>
      <c r="C92" s="3"/>
      <c r="D92" s="11"/>
      <c r="F92" s="3"/>
      <c r="G92" s="10"/>
      <c r="H92" s="3"/>
      <c r="I92" s="11"/>
      <c r="K92" s="3"/>
      <c r="L92" s="10"/>
      <c r="M92" s="3"/>
      <c r="N92" s="11"/>
    </row>
    <row r="93" spans="1:14" x14ac:dyDescent="0.2">
      <c r="A93" s="3"/>
      <c r="B93" s="10"/>
      <c r="C93" s="3"/>
      <c r="D93" s="11"/>
      <c r="F93" s="3"/>
      <c r="G93" s="10"/>
      <c r="H93" s="3"/>
      <c r="I93" s="11"/>
      <c r="K93" s="3"/>
      <c r="L93" s="10"/>
      <c r="M93" s="3"/>
      <c r="N93" s="11"/>
    </row>
    <row r="94" spans="1:14" x14ac:dyDescent="0.2">
      <c r="A94" s="3"/>
      <c r="B94" s="10"/>
      <c r="C94" s="3"/>
      <c r="D94" s="11"/>
      <c r="F94" s="3"/>
      <c r="G94" s="10"/>
      <c r="H94" s="3"/>
      <c r="I94" s="11"/>
      <c r="K94" s="3"/>
      <c r="L94" s="10"/>
      <c r="M94" s="3"/>
      <c r="N94" s="11"/>
    </row>
    <row r="95" spans="1:14" x14ac:dyDescent="0.2">
      <c r="A95" s="3"/>
      <c r="B95" s="10"/>
      <c r="C95" s="3"/>
      <c r="D95" s="11"/>
      <c r="F95" s="3"/>
      <c r="G95" s="10"/>
      <c r="H95" s="3"/>
      <c r="I95" s="11"/>
      <c r="K95" s="3"/>
      <c r="L95" s="10"/>
      <c r="M95" s="3"/>
      <c r="N95" s="11"/>
    </row>
    <row r="96" spans="1:14" x14ac:dyDescent="0.2">
      <c r="A96" s="3"/>
      <c r="B96" s="10"/>
      <c r="C96" s="3"/>
      <c r="D96" s="11"/>
      <c r="F96" s="3"/>
      <c r="G96" s="10"/>
      <c r="H96" s="3"/>
      <c r="I96" s="11"/>
      <c r="K96" s="3"/>
      <c r="L96" s="10"/>
      <c r="M96" s="3"/>
      <c r="N96" s="11"/>
    </row>
    <row r="97" spans="1:14" ht="12.75" customHeight="1" x14ac:dyDescent="0.2">
      <c r="A97" s="4" t="str">
        <f>IF(B97&lt;&gt;"","SF","")</f>
        <v/>
      </c>
      <c r="B97" s="12" t="str">
        <f>IF(SUM(D90:D96)&gt;SUM(B90:B96),SUM(D90:D96)-SUM(B90:B96),"")</f>
        <v/>
      </c>
      <c r="C97" s="4" t="str">
        <f>IF(D97&lt;&gt;"","SF","")</f>
        <v/>
      </c>
      <c r="D97" s="13" t="str">
        <f>IF(SUM(B90:B96)&gt;SUM(D90:D96),SUM(B90:B96)-SUM(D90:D96),"")</f>
        <v/>
      </c>
      <c r="F97" s="4" t="str">
        <f>IF(G97&lt;&gt;"","SF","")</f>
        <v/>
      </c>
      <c r="G97" s="12" t="str">
        <f>IF(SUM(I90:I96)&gt;SUM(G90:G96),SUM(I90:I96)-SUM(G90:G96),"")</f>
        <v/>
      </c>
      <c r="H97" s="4" t="str">
        <f>IF(I97&lt;&gt;"","SF","")</f>
        <v/>
      </c>
      <c r="I97" s="13" t="str">
        <f>IF(SUM(G90:G96)&gt;SUM(I90:I96),SUM(G90:G96)-SUM(I90:I96),"")</f>
        <v/>
      </c>
      <c r="K97" s="4" t="str">
        <f>IF(L97&lt;&gt;"","SF","")</f>
        <v>SF</v>
      </c>
      <c r="L97" s="12">
        <f>IF(SUM(N90:N96)&gt;SUM(L90:L96),SUM(N90:N96)-SUM(L90:L96),"")</f>
        <v>240000</v>
      </c>
      <c r="M97" s="4" t="str">
        <f>IF(N97&lt;&gt;"","SF","")</f>
        <v/>
      </c>
      <c r="N97" s="13" t="str">
        <f>IF(SUM(L90:L96)&gt;SUM(N90:N96),SUM(L90:L96)-SUM(N90:N96),"")</f>
        <v/>
      </c>
    </row>
    <row r="98" spans="1:14" ht="13.5" thickBot="1" x14ac:dyDescent="0.25">
      <c r="A98" s="5"/>
      <c r="B98" s="14">
        <f>IF(A89&lt;&gt;"",SUM(B90:B97),"")</f>
        <v>0</v>
      </c>
      <c r="C98" s="5"/>
      <c r="D98" s="15">
        <f>IF(A89&lt;&gt;"",SUM(D90:D97),"")</f>
        <v>0</v>
      </c>
      <c r="F98" s="5"/>
      <c r="G98" s="14">
        <f>IF(F89&lt;&gt;"",SUM(G90:G97),"")</f>
        <v>0</v>
      </c>
      <c r="H98" s="5"/>
      <c r="I98" s="15">
        <f>IF(F89&lt;&gt;"",SUM(I90:I97),"")</f>
        <v>0</v>
      </c>
      <c r="K98" s="5"/>
      <c r="L98" s="14">
        <f>IF(K89&lt;&gt;"",SUM(L90:L97),"")</f>
        <v>240000</v>
      </c>
      <c r="M98" s="5"/>
      <c r="N98" s="15">
        <f>IF(K89&lt;&gt;"",SUM(N90:N97),"")</f>
        <v>240000</v>
      </c>
    </row>
    <row r="99" spans="1:14" ht="13.5" thickTop="1" x14ac:dyDescent="0.2">
      <c r="A99" s="6"/>
      <c r="B99" s="16"/>
      <c r="C99" s="6"/>
      <c r="D99" s="16"/>
      <c r="F99" s="6"/>
      <c r="G99" s="16"/>
      <c r="H99" s="6"/>
      <c r="I99" s="16"/>
      <c r="K99" s="6"/>
      <c r="L99" s="16"/>
      <c r="M99" s="6"/>
      <c r="N99" s="16"/>
    </row>
    <row r="100" spans="1:14" ht="27.95" customHeight="1" thickBot="1" x14ac:dyDescent="0.25">
      <c r="A100" s="22" t="str">
        <f>IF('Balance des comptes'!A31&lt;&gt;"",'Balance des comptes'!A31,"")</f>
        <v/>
      </c>
      <c r="B100" s="22"/>
      <c r="C100" s="22"/>
      <c r="D100" s="22"/>
      <c r="F100" s="22" t="str">
        <f>IF('Balance des comptes'!A32&lt;&gt;"",'Balance des comptes'!A32,"")</f>
        <v>Privé</v>
      </c>
      <c r="G100" s="22"/>
      <c r="H100" s="22"/>
      <c r="I100" s="22"/>
      <c r="K100" s="22" t="str">
        <f>IF('Balance des comptes'!A33&lt;&gt;"",'Balance des comptes'!A33,"")</f>
        <v>Capital</v>
      </c>
      <c r="L100" s="22"/>
      <c r="M100" s="22"/>
      <c r="N100" s="22"/>
    </row>
    <row r="101" spans="1:14" x14ac:dyDescent="0.2">
      <c r="A101" s="2" t="str">
        <f>IF(B101&lt;&gt;"","SI","")</f>
        <v/>
      </c>
      <c r="B101" s="8" t="str">
        <f>IF('Balance des comptes'!B31&lt;&gt;"",'Balance des comptes'!B31,"")</f>
        <v/>
      </c>
      <c r="C101" s="2" t="str">
        <f>IF(D101&lt;&gt;"","SI","")</f>
        <v/>
      </c>
      <c r="D101" s="9" t="str">
        <f>IF('Balance des comptes'!C31&lt;&gt;"",'Balance des comptes'!C31,"")</f>
        <v/>
      </c>
      <c r="F101" s="2" t="str">
        <f>IF(G101&lt;&gt;"","SI","")</f>
        <v>SI</v>
      </c>
      <c r="G101" s="8">
        <f>IF('Balance des comptes'!B32&lt;&gt;"",'Balance des comptes'!B32,"")</f>
        <v>4500</v>
      </c>
      <c r="H101" s="2" t="str">
        <f>IF(I101&lt;&gt;"","SI","")</f>
        <v/>
      </c>
      <c r="I101" s="9" t="str">
        <f>IF('Balance des comptes'!C32&lt;&gt;"",'Balance des comptes'!C32,"")</f>
        <v/>
      </c>
      <c r="K101" s="2" t="str">
        <f>IF(L101&lt;&gt;"","SI","")</f>
        <v/>
      </c>
      <c r="L101" s="8" t="str">
        <f>IF('Balance des comptes'!B33&lt;&gt;"",'Balance des comptes'!B33,"")</f>
        <v/>
      </c>
      <c r="M101" s="2" t="str">
        <f>IF(N101&lt;&gt;"","SI","")</f>
        <v>SI</v>
      </c>
      <c r="N101" s="9">
        <f>IF('Balance des comptes'!C33&lt;&gt;"",'Balance des comptes'!C33,"")</f>
        <v>100000</v>
      </c>
    </row>
    <row r="102" spans="1:14" x14ac:dyDescent="0.2">
      <c r="A102" s="3"/>
      <c r="B102" s="10"/>
      <c r="C102" s="3"/>
      <c r="D102" s="11"/>
      <c r="F102" s="3"/>
      <c r="G102" s="10"/>
      <c r="H102" s="3"/>
      <c r="I102" s="11"/>
      <c r="K102" s="3"/>
      <c r="L102" s="10"/>
      <c r="M102" s="3"/>
      <c r="N102" s="11"/>
    </row>
    <row r="103" spans="1:14" x14ac:dyDescent="0.2">
      <c r="A103" s="3"/>
      <c r="B103" s="10"/>
      <c r="C103" s="3"/>
      <c r="D103" s="11"/>
      <c r="F103" s="3"/>
      <c r="G103" s="10"/>
      <c r="H103" s="3"/>
      <c r="I103" s="11"/>
      <c r="K103" s="3"/>
      <c r="L103" s="10"/>
      <c r="M103" s="3"/>
      <c r="N103" s="11"/>
    </row>
    <row r="104" spans="1:14" x14ac:dyDescent="0.2">
      <c r="A104" s="3"/>
      <c r="B104" s="10"/>
      <c r="C104" s="3"/>
      <c r="D104" s="11"/>
      <c r="F104" s="3"/>
      <c r="G104" s="10"/>
      <c r="H104" s="3"/>
      <c r="I104" s="11"/>
      <c r="K104" s="3"/>
      <c r="L104" s="10"/>
      <c r="M104" s="3"/>
      <c r="N104" s="11"/>
    </row>
    <row r="105" spans="1:14" x14ac:dyDescent="0.2">
      <c r="A105" s="3"/>
      <c r="B105" s="10"/>
      <c r="C105" s="3"/>
      <c r="D105" s="11"/>
      <c r="F105" s="3"/>
      <c r="G105" s="10"/>
      <c r="H105" s="3"/>
      <c r="I105" s="11"/>
      <c r="K105" s="3"/>
      <c r="L105" s="10"/>
      <c r="M105" s="3"/>
      <c r="N105" s="11"/>
    </row>
    <row r="106" spans="1:14" x14ac:dyDescent="0.2">
      <c r="A106" s="3"/>
      <c r="B106" s="10"/>
      <c r="C106" s="3"/>
      <c r="D106" s="11"/>
      <c r="F106" s="3"/>
      <c r="G106" s="10"/>
      <c r="H106" s="3"/>
      <c r="I106" s="11"/>
      <c r="K106" s="3"/>
      <c r="L106" s="10"/>
      <c r="M106" s="3"/>
      <c r="N106" s="11"/>
    </row>
    <row r="107" spans="1:14" x14ac:dyDescent="0.2">
      <c r="A107" s="3"/>
      <c r="B107" s="10"/>
      <c r="C107" s="3"/>
      <c r="D107" s="11"/>
      <c r="F107" s="3"/>
      <c r="G107" s="10"/>
      <c r="H107" s="3"/>
      <c r="I107" s="11"/>
      <c r="K107" s="3"/>
      <c r="L107" s="10"/>
      <c r="M107" s="3"/>
      <c r="N107" s="11"/>
    </row>
    <row r="108" spans="1:14" ht="25.5" x14ac:dyDescent="0.2">
      <c r="A108" s="4" t="str">
        <f>IF(B108&lt;&gt;"","SF","")</f>
        <v/>
      </c>
      <c r="B108" s="12" t="str">
        <f>IF(SUM(D101:D107)&gt;SUM(B101:B107),SUM(D101:D107)-SUM(B101:B107),"")</f>
        <v/>
      </c>
      <c r="C108" s="4" t="str">
        <f>IF(D108&lt;&gt;"","SF","")</f>
        <v/>
      </c>
      <c r="D108" s="13" t="str">
        <f>IF(SUM(B101:B107)&gt;SUM(D101:D107),SUM(B101:B107)-SUM(D101:D107),"")</f>
        <v/>
      </c>
      <c r="F108" s="4" t="str">
        <f>IF(G108&lt;&gt;"","SF","")</f>
        <v/>
      </c>
      <c r="G108" s="12" t="str">
        <f>IF(SUM(I101:I107)&gt;SUM(G101:G107),SUM(I101:I107)-SUM(G101:G107),"")</f>
        <v/>
      </c>
      <c r="H108" s="4" t="str">
        <f>IF(I108&lt;&gt;"","SF","")</f>
        <v>SF</v>
      </c>
      <c r="I108" s="13">
        <f>IF(SUM(G101:G107)&gt;SUM(I101:I107),SUM(G101:G107)-SUM(I101:I107),"")</f>
        <v>4500</v>
      </c>
      <c r="K108" s="4" t="str">
        <f>IF(L108&lt;&gt;"","SF","")</f>
        <v>SF</v>
      </c>
      <c r="L108" s="12">
        <f>IF(SUM(N101:N107)&gt;SUM(L101:L107),SUM(N101:N107)-SUM(L101:L107),"")</f>
        <v>100000</v>
      </c>
      <c r="M108" s="4" t="str">
        <f>IF(N108&lt;&gt;"","SF","")</f>
        <v/>
      </c>
      <c r="N108" s="13" t="str">
        <f>IF(SUM(L101:L107)&gt;SUM(N101:N107),SUM(L101:L107)-SUM(N101:N107),"")</f>
        <v/>
      </c>
    </row>
    <row r="109" spans="1:14" ht="13.5" thickBot="1" x14ac:dyDescent="0.25">
      <c r="A109" s="5"/>
      <c r="B109" s="14" t="str">
        <f>IF(A100&lt;&gt;"",SUM(B101:B108),"")</f>
        <v/>
      </c>
      <c r="C109" s="5"/>
      <c r="D109" s="15" t="str">
        <f>IF(A100&lt;&gt;"",SUM(D101:D108),"")</f>
        <v/>
      </c>
      <c r="F109" s="5"/>
      <c r="G109" s="14">
        <f>IF(F100&lt;&gt;"",SUM(G101:G108),"")</f>
        <v>4500</v>
      </c>
      <c r="H109" s="5"/>
      <c r="I109" s="15">
        <f>IF(F100&lt;&gt;"",SUM(I101:I108),"")</f>
        <v>4500</v>
      </c>
      <c r="K109" s="5"/>
      <c r="L109" s="14">
        <f>IF(K100&lt;&gt;"",SUM(L101:L108),"")</f>
        <v>100000</v>
      </c>
      <c r="M109" s="5"/>
      <c r="N109" s="15">
        <f>IF(K100&lt;&gt;"",SUM(N101:N108),"")</f>
        <v>100000</v>
      </c>
    </row>
    <row r="110" spans="1:14" ht="13.5" thickTop="1" x14ac:dyDescent="0.2"/>
    <row r="111" spans="1:14" ht="27.95" customHeight="1" thickBot="1" x14ac:dyDescent="0.25">
      <c r="A111" s="22" t="str">
        <f>IF('Balance des comptes'!A34&lt;&gt;"",'Balance des comptes'!A34,"")</f>
        <v/>
      </c>
      <c r="B111" s="22"/>
      <c r="C111" s="22"/>
      <c r="D111" s="22"/>
      <c r="F111" s="22" t="str">
        <f>IF('Balance des comptes'!A35&lt;&gt;"",'Balance des comptes'!A35,"")</f>
        <v/>
      </c>
      <c r="G111" s="22"/>
      <c r="H111" s="22"/>
      <c r="I111" s="22"/>
      <c r="K111" s="22" t="str">
        <f>IF('Balance des comptes'!A36&lt;&gt;"",'Balance des comptes'!A36,"")</f>
        <v/>
      </c>
      <c r="L111" s="22"/>
      <c r="M111" s="22"/>
      <c r="N111" s="22"/>
    </row>
    <row r="112" spans="1:14" x14ac:dyDescent="0.2">
      <c r="A112" s="2" t="str">
        <f>IF(B112&lt;&gt;"","SI","")</f>
        <v/>
      </c>
      <c r="B112" s="8" t="str">
        <f>IF('Balance des comptes'!B34&lt;&gt;"",'Balance des comptes'!B34,"")</f>
        <v/>
      </c>
      <c r="C112" s="2" t="str">
        <f>IF(D112&lt;&gt;"","SI","")</f>
        <v/>
      </c>
      <c r="D112" s="9" t="str">
        <f>IF('Balance des comptes'!C34&lt;&gt;"",'Balance des comptes'!C34,"")</f>
        <v/>
      </c>
      <c r="F112" s="2" t="str">
        <f>IF(G112&lt;&gt;"","SI","")</f>
        <v/>
      </c>
      <c r="G112" s="8" t="str">
        <f>IF('Balance des comptes'!B35&lt;&gt;"",'Balance des comptes'!B35,"")</f>
        <v/>
      </c>
      <c r="H112" s="2" t="str">
        <f>IF(I112&lt;&gt;"","SI","")</f>
        <v/>
      </c>
      <c r="I112" s="9" t="str">
        <f>IF('Balance des comptes'!C34&lt;&gt;"",'Balance des comptes'!C35,"")</f>
        <v/>
      </c>
      <c r="K112" s="2" t="str">
        <f>IF(L112&lt;&gt;"","SI","")</f>
        <v/>
      </c>
      <c r="L112" s="8" t="str">
        <f>IF('Balance des comptes'!B36&lt;&gt;"",'Balance des comptes'!B36,"")</f>
        <v/>
      </c>
      <c r="M112" s="2" t="str">
        <f>IF(N112&lt;&gt;"","SI","")</f>
        <v/>
      </c>
      <c r="N112" s="9" t="str">
        <f>IF('Balance des comptes'!C36&lt;&gt;"",'Balance des comptes'!C36,"")</f>
        <v/>
      </c>
    </row>
    <row r="113" spans="1:14" x14ac:dyDescent="0.2">
      <c r="A113" s="3"/>
      <c r="B113" s="10"/>
      <c r="C113" s="3"/>
      <c r="D113" s="11"/>
      <c r="F113" s="3"/>
      <c r="G113" s="10"/>
      <c r="H113" s="3"/>
      <c r="I113" s="11"/>
      <c r="K113" s="3"/>
      <c r="L113" s="10"/>
      <c r="M113" s="3"/>
      <c r="N113" s="11"/>
    </row>
    <row r="114" spans="1:14" x14ac:dyDescent="0.2">
      <c r="A114" s="3"/>
      <c r="B114" s="10"/>
      <c r="C114" s="3"/>
      <c r="D114" s="11"/>
      <c r="F114" s="3"/>
      <c r="G114" s="10"/>
      <c r="H114" s="3"/>
      <c r="I114" s="11"/>
      <c r="K114" s="3"/>
      <c r="L114" s="10"/>
      <c r="M114" s="3"/>
      <c r="N114" s="11"/>
    </row>
    <row r="115" spans="1:14" x14ac:dyDescent="0.2">
      <c r="A115" s="3"/>
      <c r="B115" s="10"/>
      <c r="C115" s="3"/>
      <c r="D115" s="11"/>
      <c r="F115" s="3"/>
      <c r="G115" s="10"/>
      <c r="H115" s="3"/>
      <c r="I115" s="11"/>
      <c r="K115" s="3"/>
      <c r="L115" s="10"/>
      <c r="M115" s="3"/>
      <c r="N115" s="11"/>
    </row>
    <row r="116" spans="1:14" x14ac:dyDescent="0.2">
      <c r="A116" s="3"/>
      <c r="B116" s="10"/>
      <c r="C116" s="3"/>
      <c r="D116" s="11"/>
      <c r="F116" s="3"/>
      <c r="G116" s="10"/>
      <c r="H116" s="3"/>
      <c r="I116" s="11"/>
      <c r="K116" s="3"/>
      <c r="L116" s="10"/>
      <c r="M116" s="3"/>
      <c r="N116" s="11"/>
    </row>
    <row r="117" spans="1:14" x14ac:dyDescent="0.2">
      <c r="A117" s="3"/>
      <c r="B117" s="10"/>
      <c r="C117" s="3"/>
      <c r="D117" s="11"/>
      <c r="F117" s="3"/>
      <c r="G117" s="10"/>
      <c r="H117" s="3"/>
      <c r="I117" s="11"/>
      <c r="K117" s="3"/>
      <c r="L117" s="10"/>
      <c r="M117" s="3"/>
      <c r="N117" s="11"/>
    </row>
    <row r="118" spans="1:14" x14ac:dyDescent="0.2">
      <c r="A118" s="3"/>
      <c r="B118" s="10"/>
      <c r="C118" s="3"/>
      <c r="D118" s="11"/>
      <c r="F118" s="3"/>
      <c r="G118" s="10"/>
      <c r="H118" s="3"/>
      <c r="I118" s="11"/>
      <c r="K118" s="3"/>
      <c r="L118" s="10"/>
      <c r="M118" s="3"/>
      <c r="N118" s="11"/>
    </row>
    <row r="119" spans="1:14" x14ac:dyDescent="0.2">
      <c r="A119" s="4" t="str">
        <f>IF(B119&lt;&gt;"","SF","")</f>
        <v/>
      </c>
      <c r="B119" s="12" t="str">
        <f>IF(SUM(D112:D118)&gt;SUM(B112:B118),SUM(D112:D118)-SUM(B112:B118),"")</f>
        <v/>
      </c>
      <c r="C119" s="4" t="str">
        <f>IF(D119&lt;&gt;"","SF","")</f>
        <v/>
      </c>
      <c r="D119" s="13" t="str">
        <f>IF(SUM(B112:B118)&gt;SUM(D112:D118),SUM(B112:B118)-SUM(D112:D118),"")</f>
        <v/>
      </c>
      <c r="F119" s="4" t="str">
        <f>IF(G119&lt;&gt;"","SF","")</f>
        <v/>
      </c>
      <c r="G119" s="12" t="str">
        <f>IF(SUM(I112:I118)&gt;SUM(G112:G118),SUM(I112:I118)-SUM(G112:G118),"")</f>
        <v/>
      </c>
      <c r="H119" s="4" t="str">
        <f>IF(I119&lt;&gt;"","SF","")</f>
        <v/>
      </c>
      <c r="I119" s="13" t="str">
        <f>IF(SUM(G112:G118)&gt;SUM(I112:I118),SUM(G112:G118)-SUM(I112:I118),"")</f>
        <v/>
      </c>
      <c r="K119" s="4" t="str">
        <f>IF(L119&lt;&gt;"","SF","")</f>
        <v/>
      </c>
      <c r="L119" s="12" t="str">
        <f>IF(SUM(N112:N118)&gt;SUM(L112:L118),SUM(N112:N118)-SUM(L112:L118),"")</f>
        <v/>
      </c>
      <c r="M119" s="4" t="str">
        <f>IF(N119&lt;&gt;"","SF","")</f>
        <v/>
      </c>
      <c r="N119" s="13" t="str">
        <f>IF(SUM(L112:L118)&gt;SUM(N112:N118),SUM(L112:L118)-SUM(N112:N118),"")</f>
        <v/>
      </c>
    </row>
    <row r="120" spans="1:14" ht="13.5" thickBot="1" x14ac:dyDescent="0.25">
      <c r="A120" s="5"/>
      <c r="B120" s="14" t="str">
        <f>IF(A111&lt;&gt;"",SUM(B112:B119),"")</f>
        <v/>
      </c>
      <c r="C120" s="5"/>
      <c r="D120" s="15" t="str">
        <f>IF(A111&lt;&gt;"",SUM(D112:D119),"")</f>
        <v/>
      </c>
      <c r="F120" s="5"/>
      <c r="G120" s="14" t="str">
        <f>IF(F111&lt;&gt;"",SUM(G112:G119),"")</f>
        <v/>
      </c>
      <c r="H120" s="5"/>
      <c r="I120" s="15" t="str">
        <f>IF(F111&lt;&gt;"",SUM(I112:I119),"")</f>
        <v/>
      </c>
      <c r="K120" s="5"/>
      <c r="L120" s="14" t="str">
        <f>IF(K111&lt;&gt;"",SUM(L112:L119),"")</f>
        <v/>
      </c>
      <c r="M120" s="5"/>
      <c r="N120" s="15" t="str">
        <f>IF(K111&lt;&gt;"",SUM(N112:N119),"")</f>
        <v/>
      </c>
    </row>
    <row r="121" spans="1:14" ht="13.5" thickTop="1" x14ac:dyDescent="0.2"/>
    <row r="122" spans="1:14" ht="27.95" customHeight="1" thickBot="1" x14ac:dyDescent="0.25">
      <c r="A122" s="22" t="str">
        <f>IF('Balance des comptes'!A37&lt;&gt;"",'Balance des comptes'!A37,"")</f>
        <v>Honoraires locations pods</v>
      </c>
      <c r="B122" s="22"/>
      <c r="C122" s="22"/>
      <c r="D122" s="22"/>
      <c r="F122" s="22" t="str">
        <f>IF('Balance des comptes'!A38&lt;&gt;"",'Balance des comptes'!A38,"")</f>
        <v>Ventes boissons</v>
      </c>
      <c r="G122" s="22"/>
      <c r="H122" s="22"/>
      <c r="I122" s="22"/>
      <c r="K122" s="22" t="str">
        <f>IF('Balance des comptes'!A39&lt;&gt;"",'Balance des comptes'!A39,"")</f>
        <v>PRAMV boissons</v>
      </c>
      <c r="L122" s="22"/>
      <c r="M122" s="22"/>
      <c r="N122" s="22"/>
    </row>
    <row r="123" spans="1:14" x14ac:dyDescent="0.2">
      <c r="A123" s="2" t="str">
        <f>IF(B123&lt;&gt;"","SI","")</f>
        <v/>
      </c>
      <c r="B123" s="8" t="str">
        <f>IF('Balance des comptes'!B37&lt;&gt;"",'Balance des comptes'!B37,"")</f>
        <v/>
      </c>
      <c r="C123" s="2" t="str">
        <f>IF(D123&lt;&gt;"","SI","")</f>
        <v>SI</v>
      </c>
      <c r="D123" s="9">
        <f>IF('Balance des comptes'!C37&lt;&gt;"",'Balance des comptes'!C37,"")</f>
        <v>554400</v>
      </c>
      <c r="F123" s="2" t="str">
        <f>IF(G123&lt;&gt;"","SI","")</f>
        <v/>
      </c>
      <c r="G123" s="8" t="str">
        <f>IF('Balance des comptes'!B38&lt;&gt;"",'Balance des comptes'!B38,"")</f>
        <v/>
      </c>
      <c r="H123" s="2" t="str">
        <f>IF(I123&lt;&gt;"","SI","")</f>
        <v>SI</v>
      </c>
      <c r="I123" s="9">
        <f>IF('Balance des comptes'!C38&lt;&gt;"",'Balance des comptes'!C38,"")</f>
        <v>144000</v>
      </c>
      <c r="K123" s="2" t="str">
        <f>IF(L123&lt;&gt;"","SI","")</f>
        <v>SI</v>
      </c>
      <c r="L123" s="8">
        <f>IF('Balance des comptes'!B39&lt;&gt;"",'Balance des comptes'!B39,"")</f>
        <v>57600</v>
      </c>
      <c r="M123" s="2" t="str">
        <f>IF(N123&lt;&gt;"","SI","")</f>
        <v/>
      </c>
      <c r="N123" s="9" t="str">
        <f>IF('Balance des comptes'!C39&lt;&gt;"",'Balance des comptes'!C39,"")</f>
        <v/>
      </c>
    </row>
    <row r="124" spans="1:14" x14ac:dyDescent="0.2">
      <c r="A124" s="3"/>
      <c r="B124" s="10"/>
      <c r="C124" s="3"/>
      <c r="D124" s="11"/>
      <c r="F124" s="3"/>
      <c r="G124" s="10"/>
      <c r="H124" s="3"/>
      <c r="I124" s="11"/>
      <c r="K124" s="3"/>
      <c r="L124" s="10"/>
      <c r="M124" s="3"/>
      <c r="N124" s="11"/>
    </row>
    <row r="125" spans="1:14" x14ac:dyDescent="0.2">
      <c r="A125" s="3"/>
      <c r="B125" s="10"/>
      <c r="C125" s="3"/>
      <c r="D125" s="11"/>
      <c r="F125" s="3"/>
      <c r="G125" s="10"/>
      <c r="H125" s="3"/>
      <c r="I125" s="11"/>
      <c r="K125" s="3"/>
      <c r="L125" s="10"/>
      <c r="M125" s="3"/>
      <c r="N125" s="11"/>
    </row>
    <row r="126" spans="1:14" x14ac:dyDescent="0.2">
      <c r="A126" s="3"/>
      <c r="B126" s="10"/>
      <c r="C126" s="3"/>
      <c r="D126" s="11"/>
      <c r="F126" s="3"/>
      <c r="G126" s="10"/>
      <c r="H126" s="3"/>
      <c r="I126" s="11"/>
      <c r="K126" s="3"/>
      <c r="L126" s="10"/>
      <c r="M126" s="3"/>
      <c r="N126" s="11"/>
    </row>
    <row r="127" spans="1:14" x14ac:dyDescent="0.2">
      <c r="A127" s="3"/>
      <c r="B127" s="10"/>
      <c r="C127" s="3"/>
      <c r="D127" s="11"/>
      <c r="F127" s="3"/>
      <c r="G127" s="10"/>
      <c r="H127" s="3"/>
      <c r="I127" s="11"/>
      <c r="K127" s="3"/>
      <c r="L127" s="10"/>
      <c r="M127" s="3"/>
      <c r="N127" s="11"/>
    </row>
    <row r="128" spans="1:14" x14ac:dyDescent="0.2">
      <c r="A128" s="3"/>
      <c r="B128" s="10"/>
      <c r="C128" s="3"/>
      <c r="D128" s="11"/>
      <c r="F128" s="3"/>
      <c r="G128" s="10"/>
      <c r="H128" s="3"/>
      <c r="I128" s="11"/>
      <c r="K128" s="3"/>
      <c r="L128" s="10"/>
      <c r="M128" s="3"/>
      <c r="N128" s="11"/>
    </row>
    <row r="129" spans="1:14" x14ac:dyDescent="0.2">
      <c r="A129" s="3"/>
      <c r="B129" s="10"/>
      <c r="C129" s="3"/>
      <c r="D129" s="11"/>
      <c r="F129" s="3"/>
      <c r="G129" s="10"/>
      <c r="H129" s="3"/>
      <c r="I129" s="11"/>
      <c r="K129" s="3"/>
      <c r="L129" s="10"/>
      <c r="M129" s="3"/>
      <c r="N129" s="11"/>
    </row>
    <row r="130" spans="1:14" x14ac:dyDescent="0.2">
      <c r="A130" s="3"/>
      <c r="B130" s="10"/>
      <c r="C130" s="3"/>
      <c r="D130" s="11"/>
      <c r="F130" s="3"/>
      <c r="G130" s="10"/>
      <c r="H130" s="3"/>
      <c r="I130" s="11"/>
      <c r="K130" s="3"/>
      <c r="L130" s="10"/>
      <c r="M130" s="3"/>
      <c r="N130" s="11"/>
    </row>
    <row r="131" spans="1:14" x14ac:dyDescent="0.2">
      <c r="A131" s="3"/>
      <c r="B131" s="10"/>
      <c r="C131" s="3"/>
      <c r="D131" s="11"/>
      <c r="F131" s="3"/>
      <c r="G131" s="10"/>
      <c r="H131" s="3"/>
      <c r="I131" s="11"/>
      <c r="K131" s="3"/>
      <c r="L131" s="10"/>
      <c r="M131" s="3"/>
      <c r="N131" s="11"/>
    </row>
    <row r="132" spans="1:14" ht="25.5" x14ac:dyDescent="0.2">
      <c r="A132" s="4" t="str">
        <f>IF(B132&lt;&gt;"","SF","")</f>
        <v>SF</v>
      </c>
      <c r="B132" s="12">
        <f>IF(SUM(D123:D131)&gt;SUM(B123:B131),SUM(D123:D131)-SUM(B123:B131),"")</f>
        <v>554400</v>
      </c>
      <c r="C132" s="4" t="str">
        <f>IF(D132&lt;&gt;"","SF","")</f>
        <v/>
      </c>
      <c r="D132" s="13" t="str">
        <f>IF(SUM(B123:B131)&gt;SUM(D123:D131),SUM(B123:B131)-SUM(D123:D131),"")</f>
        <v/>
      </c>
      <c r="F132" s="4" t="str">
        <f>IF(G132&lt;&gt;"","SF","")</f>
        <v>SF</v>
      </c>
      <c r="G132" s="12">
        <f>IF(SUM(I123:I131)&gt;SUM(G123:G131),SUM(I123:I131)-SUM(G123:G131),"")</f>
        <v>144000</v>
      </c>
      <c r="H132" s="4" t="str">
        <f>IF(I132&lt;&gt;"","SF","")</f>
        <v/>
      </c>
      <c r="I132" s="13" t="str">
        <f>IF(SUM(G123:G131)&gt;SUM(I123:I131),SUM(G123:G131)-SUM(I123:I131),"")</f>
        <v/>
      </c>
      <c r="K132" s="4" t="str">
        <f>IF(L132&lt;&gt;"","SF","")</f>
        <v/>
      </c>
      <c r="L132" s="12" t="str">
        <f>IF(SUM(N123:N131)&gt;SUM(L123:L131),SUM(N123:N131)-SUM(L123:L131),"")</f>
        <v/>
      </c>
      <c r="M132" s="4" t="str">
        <f>IF(N132&lt;&gt;"","SF","")</f>
        <v>SF</v>
      </c>
      <c r="N132" s="13">
        <f>IF(SUM(L123:L131)&gt;SUM(N123:N131),SUM(L123:L131)-SUM(N123:N131),"")</f>
        <v>57600</v>
      </c>
    </row>
    <row r="133" spans="1:14" ht="13.5" thickBot="1" x14ac:dyDescent="0.25">
      <c r="A133" s="5"/>
      <c r="B133" s="14">
        <f>IF(A122&lt;&gt;"",SUM(B123:B132),"")</f>
        <v>554400</v>
      </c>
      <c r="C133" s="5"/>
      <c r="D133" s="15">
        <f>IF(A122&lt;&gt;"",SUM(D123:D132),"")</f>
        <v>554400</v>
      </c>
      <c r="F133" s="5"/>
      <c r="G133" s="14">
        <f>IF(F122&lt;&gt;"",SUM(G123:G132),"")</f>
        <v>144000</v>
      </c>
      <c r="H133" s="5"/>
      <c r="I133" s="15">
        <f>IF(F122&lt;&gt;"",SUM(I123:I132),"")</f>
        <v>144000</v>
      </c>
      <c r="K133" s="5"/>
      <c r="L133" s="14">
        <f>IF(K122&lt;&gt;"",SUM(L123:L132),"")</f>
        <v>57600</v>
      </c>
      <c r="M133" s="5"/>
      <c r="N133" s="15">
        <f>IF(K122&lt;&gt;"",SUM(N123:N132),"")</f>
        <v>57600</v>
      </c>
    </row>
    <row r="134" spans="1:14" ht="13.5" thickTop="1" x14ac:dyDescent="0.2"/>
    <row r="135" spans="1:14" ht="27.95" customHeight="1" thickBot="1" x14ac:dyDescent="0.25">
      <c r="A135" s="22" t="str">
        <f>IF('Balance des comptes'!A40&lt;&gt;"",'Balance des comptes'!A40,"")</f>
        <v>Prestations à soi-même</v>
      </c>
      <c r="B135" s="22"/>
      <c r="C135" s="22"/>
      <c r="D135" s="22"/>
      <c r="F135" s="22" t="str">
        <f>IF('Balance des comptes'!A41&lt;&gt;"",'Balance des comptes'!A41,"")</f>
        <v>Achats de boulangerie</v>
      </c>
      <c r="G135" s="22"/>
      <c r="H135" s="22"/>
      <c r="I135" s="22"/>
      <c r="K135" s="22" t="str">
        <f>IF('Balance des comptes'!A42&lt;&gt;"",'Balance des comptes'!A42,"")</f>
        <v>Déductions obtenues</v>
      </c>
      <c r="L135" s="22"/>
      <c r="M135" s="22"/>
      <c r="N135" s="22"/>
    </row>
    <row r="136" spans="1:14" x14ac:dyDescent="0.2">
      <c r="A136" s="2" t="str">
        <f>IF(B136&lt;&gt;"","SI","")</f>
        <v/>
      </c>
      <c r="B136" s="8" t="str">
        <f>IF('Balance des comptes'!B40&lt;&gt;"",'Balance des comptes'!B40,"")</f>
        <v/>
      </c>
      <c r="C136" s="2" t="str">
        <f>IF(D136&lt;&gt;"","SI","")</f>
        <v>SI</v>
      </c>
      <c r="D136" s="9">
        <f>IF('Balance des comptes'!C40&lt;&gt;"",'Balance des comptes'!C40,"")</f>
        <v>3400</v>
      </c>
      <c r="F136" s="2" t="str">
        <f>IF(G136&lt;&gt;"","SI","")</f>
        <v>SI</v>
      </c>
      <c r="G136" s="8">
        <f>IF('Balance des comptes'!B41&lt;&gt;"",'Balance des comptes'!B41,"")</f>
        <v>4950</v>
      </c>
      <c r="H136" s="2" t="str">
        <f>IF(I136&lt;&gt;"","SI","")</f>
        <v/>
      </c>
      <c r="I136" s="9" t="str">
        <f>IF('Balance des comptes'!C41&lt;&gt;"",'Balance des comptes'!C41,"")</f>
        <v/>
      </c>
      <c r="K136" s="2" t="str">
        <f>IF(L136&lt;&gt;"","SI","")</f>
        <v/>
      </c>
      <c r="L136" s="8" t="str">
        <f>IF('Balance des comptes'!B42&lt;&gt;"",'Balance des comptes'!B42,"")</f>
        <v/>
      </c>
      <c r="M136" s="2" t="str">
        <f>IF(N136&lt;&gt;"","SI","")</f>
        <v>SI</v>
      </c>
      <c r="N136" s="9">
        <f>IF('Balance des comptes'!C42&lt;&gt;"",'Balance des comptes'!C42,"")</f>
        <v>3200</v>
      </c>
    </row>
    <row r="137" spans="1:14" x14ac:dyDescent="0.2">
      <c r="A137" s="3"/>
      <c r="B137" s="10"/>
      <c r="C137" s="3"/>
      <c r="D137" s="11"/>
      <c r="F137" s="3"/>
      <c r="G137" s="10"/>
      <c r="H137" s="3"/>
      <c r="I137" s="11"/>
      <c r="K137" s="3"/>
      <c r="L137" s="10"/>
      <c r="M137" s="3"/>
      <c r="N137" s="11"/>
    </row>
    <row r="138" spans="1:14" x14ac:dyDescent="0.2">
      <c r="A138" s="3"/>
      <c r="B138" s="10"/>
      <c r="C138" s="3"/>
      <c r="D138" s="11"/>
      <c r="F138" s="3"/>
      <c r="G138" s="10"/>
      <c r="H138" s="3"/>
      <c r="I138" s="11"/>
      <c r="K138" s="3"/>
      <c r="L138" s="10"/>
      <c r="M138" s="3"/>
      <c r="N138" s="11"/>
    </row>
    <row r="139" spans="1:14" x14ac:dyDescent="0.2">
      <c r="A139" s="3"/>
      <c r="B139" s="10"/>
      <c r="C139" s="3"/>
      <c r="D139" s="11"/>
      <c r="F139" s="3"/>
      <c r="G139" s="10"/>
      <c r="H139" s="3"/>
      <c r="I139" s="11"/>
      <c r="K139" s="3"/>
      <c r="L139" s="10"/>
      <c r="M139" s="3"/>
      <c r="N139" s="11"/>
    </row>
    <row r="140" spans="1:14" x14ac:dyDescent="0.2">
      <c r="A140" s="3"/>
      <c r="B140" s="10"/>
      <c r="C140" s="3"/>
      <c r="D140" s="11"/>
      <c r="F140" s="3"/>
      <c r="G140" s="10"/>
      <c r="H140" s="3"/>
      <c r="I140" s="11"/>
      <c r="K140" s="3"/>
      <c r="L140" s="10"/>
      <c r="M140" s="3"/>
      <c r="N140" s="11"/>
    </row>
    <row r="141" spans="1:14" x14ac:dyDescent="0.2">
      <c r="A141" s="3"/>
      <c r="B141" s="10"/>
      <c r="C141" s="3"/>
      <c r="D141" s="11"/>
      <c r="F141" s="3"/>
      <c r="G141" s="10"/>
      <c r="H141" s="3"/>
      <c r="I141" s="11"/>
      <c r="K141" s="3"/>
      <c r="L141" s="10"/>
      <c r="M141" s="3"/>
      <c r="N141" s="11"/>
    </row>
    <row r="142" spans="1:14" ht="25.5" x14ac:dyDescent="0.2">
      <c r="A142" s="4" t="str">
        <f>IF(B142&lt;&gt;"","SF","")</f>
        <v>SF</v>
      </c>
      <c r="B142" s="12">
        <f>IF(SUM(D136:D141)&gt;SUM(B136:B141),SUM(D136:D141)-SUM(B136:B141),"")</f>
        <v>3400</v>
      </c>
      <c r="C142" s="4" t="str">
        <f>IF(D142&lt;&gt;"","SF","")</f>
        <v/>
      </c>
      <c r="D142" s="13" t="str">
        <f>IF(SUM(B136:B141)&gt;SUM(D136:D141),SUM(B136:B141)-SUM(D136:D141),"")</f>
        <v/>
      </c>
      <c r="F142" s="4" t="str">
        <f>IF(G142&lt;&gt;"","SF","")</f>
        <v/>
      </c>
      <c r="G142" s="12" t="str">
        <f>IF(SUM(I136:I141)&gt;SUM(G136:G141),SUM(I136:I141)-SUM(G136:G141),"")</f>
        <v/>
      </c>
      <c r="H142" s="4" t="str">
        <f>IF(I142&lt;&gt;"","SF","")</f>
        <v>SF</v>
      </c>
      <c r="I142" s="13">
        <f>IF(SUM(G136:G141)&gt;SUM(I136:I141),SUM(G136:G141)-SUM(I136:I141),"")</f>
        <v>4950</v>
      </c>
      <c r="K142" s="4" t="str">
        <f>IF(L142&lt;&gt;"","SF","")</f>
        <v>SF</v>
      </c>
      <c r="L142" s="12">
        <f>IF(SUM(N136:N141)&gt;SUM(L136:L141),SUM(N136:N141)-SUM(L136:L141),"")</f>
        <v>3200</v>
      </c>
      <c r="M142" s="4" t="str">
        <f>IF(N142&lt;&gt;"","SF","")</f>
        <v/>
      </c>
      <c r="N142" s="13" t="str">
        <f>IF(SUM(L136:L141)&gt;SUM(N136:N141),SUM(L136:L141)-SUM(N136:N141),"")</f>
        <v/>
      </c>
    </row>
    <row r="143" spans="1:14" ht="13.5" thickBot="1" x14ac:dyDescent="0.25">
      <c r="A143" s="5"/>
      <c r="B143" s="14">
        <f>IF(A135&lt;&gt;"",SUM(B136:B142),"")</f>
        <v>3400</v>
      </c>
      <c r="C143" s="5"/>
      <c r="D143" s="15">
        <f>IF(A135&lt;&gt;"",SUM(D136:D142),"")</f>
        <v>3400</v>
      </c>
      <c r="F143" s="5"/>
      <c r="G143" s="14">
        <f>IF(F135&lt;&gt;"",SUM(G136:G142),"")</f>
        <v>4950</v>
      </c>
      <c r="H143" s="5"/>
      <c r="I143" s="15">
        <f>IF(F135&lt;&gt;"",SUM(I136:I142),"")</f>
        <v>4950</v>
      </c>
      <c r="K143" s="5"/>
      <c r="L143" s="14">
        <f>IF(K135&lt;&gt;"",SUM(L136:L142),"")</f>
        <v>3200</v>
      </c>
      <c r="M143" s="5"/>
      <c r="N143" s="15">
        <f>IF(K135&lt;&gt;"",SUM(N136:N142),"")</f>
        <v>3200</v>
      </c>
    </row>
    <row r="144" spans="1:14" ht="13.5" thickTop="1" x14ac:dyDescent="0.2"/>
    <row r="145" spans="1:14" ht="27.95" customHeight="1" thickBot="1" x14ac:dyDescent="0.25">
      <c r="A145" s="22" t="str">
        <f>IF('Balance des comptes'!A43&lt;&gt;"",'Balance des comptes'!A43,"")</f>
        <v>Déductions accordées</v>
      </c>
      <c r="B145" s="22"/>
      <c r="C145" s="22"/>
      <c r="D145" s="22"/>
      <c r="F145" s="22" t="str">
        <f>IF('Balance des comptes'!A44&lt;&gt;"",'Balance des comptes'!A44,"")</f>
        <v>Frais de cartes</v>
      </c>
      <c r="G145" s="22"/>
      <c r="H145" s="22"/>
      <c r="I145" s="22"/>
      <c r="K145" s="22" t="str">
        <f>IF('Balance des comptes'!A45&lt;&gt;"",'Balance des comptes'!A45,"")</f>
        <v>Commissions</v>
      </c>
      <c r="L145" s="22"/>
      <c r="M145" s="22"/>
      <c r="N145" s="22"/>
    </row>
    <row r="146" spans="1:14" x14ac:dyDescent="0.2">
      <c r="A146" s="2" t="str">
        <f>IF(B146&lt;&gt;"","SI","")</f>
        <v>SI</v>
      </c>
      <c r="B146" s="8">
        <f>IF('Balance des comptes'!B43&lt;&gt;"",'Balance des comptes'!B43,"")</f>
        <v>4900</v>
      </c>
      <c r="C146" s="2" t="str">
        <f>IF(D146&lt;&gt;"","SI","")</f>
        <v/>
      </c>
      <c r="D146" s="9" t="str">
        <f>IF('Balance des comptes'!C43&lt;&gt;"",'Balance des comptes'!C43,"")</f>
        <v/>
      </c>
      <c r="F146" s="2" t="str">
        <f>IF(G146&lt;&gt;"","SI","")</f>
        <v>SI</v>
      </c>
      <c r="G146" s="8">
        <f>IF('Balance des comptes'!B44&lt;&gt;"",'Balance des comptes'!B44,"")</f>
        <v>3440</v>
      </c>
      <c r="H146" s="2" t="str">
        <f>IF(I146&lt;&gt;"","SI","")</f>
        <v/>
      </c>
      <c r="I146" s="9" t="str">
        <f>IF('Balance des comptes'!C44&lt;&gt;"",'Balance des comptes'!C44,"")</f>
        <v/>
      </c>
      <c r="K146" s="2" t="str">
        <f>IF(L146&lt;&gt;"","SI","")</f>
        <v>SI</v>
      </c>
      <c r="L146" s="8">
        <f>IF('Balance des comptes'!B45&lt;&gt;"",'Balance des comptes'!B45,"")</f>
        <v>9500</v>
      </c>
      <c r="M146" s="2" t="str">
        <f>IF(N146&lt;&gt;"","SI","")</f>
        <v/>
      </c>
      <c r="N146" s="9" t="str">
        <f>IF('Balance des comptes'!C45&lt;&gt;"",'Balance des comptes'!C45,"")</f>
        <v/>
      </c>
    </row>
    <row r="147" spans="1:14" x14ac:dyDescent="0.2">
      <c r="A147" s="3"/>
      <c r="B147" s="10"/>
      <c r="C147" s="3"/>
      <c r="D147" s="11"/>
      <c r="F147" s="3"/>
      <c r="G147" s="10"/>
      <c r="H147" s="3"/>
      <c r="I147" s="11"/>
      <c r="K147" s="3"/>
      <c r="L147" s="10"/>
      <c r="M147" s="3"/>
      <c r="N147" s="11"/>
    </row>
    <row r="148" spans="1:14" x14ac:dyDescent="0.2">
      <c r="A148" s="3"/>
      <c r="B148" s="10"/>
      <c r="C148" s="3"/>
      <c r="D148" s="11"/>
      <c r="F148" s="3"/>
      <c r="G148" s="10"/>
      <c r="H148" s="3"/>
      <c r="I148" s="11"/>
      <c r="K148" s="3"/>
      <c r="L148" s="10"/>
      <c r="M148" s="3"/>
      <c r="N148" s="11"/>
    </row>
    <row r="149" spans="1:14" x14ac:dyDescent="0.2">
      <c r="A149" s="3"/>
      <c r="B149" s="10"/>
      <c r="C149" s="3"/>
      <c r="D149" s="11"/>
      <c r="F149" s="3"/>
      <c r="G149" s="10"/>
      <c r="H149" s="3"/>
      <c r="I149" s="11"/>
      <c r="K149" s="3"/>
      <c r="L149" s="10"/>
      <c r="M149" s="3"/>
      <c r="N149" s="11"/>
    </row>
    <row r="150" spans="1:14" x14ac:dyDescent="0.2">
      <c r="A150" s="3"/>
      <c r="B150" s="10"/>
      <c r="C150" s="3"/>
      <c r="D150" s="11"/>
      <c r="F150" s="3"/>
      <c r="G150" s="10"/>
      <c r="H150" s="3"/>
      <c r="I150" s="11"/>
      <c r="K150" s="3"/>
      <c r="L150" s="10"/>
      <c r="M150" s="3"/>
      <c r="N150" s="11"/>
    </row>
    <row r="151" spans="1:14" x14ac:dyDescent="0.2">
      <c r="A151" s="3"/>
      <c r="B151" s="10"/>
      <c r="C151" s="3"/>
      <c r="D151" s="11"/>
      <c r="F151" s="3"/>
      <c r="G151" s="10"/>
      <c r="H151" s="3"/>
      <c r="I151" s="11"/>
      <c r="K151" s="3"/>
      <c r="L151" s="10"/>
      <c r="M151" s="3"/>
      <c r="N151" s="11"/>
    </row>
    <row r="152" spans="1:14" ht="25.5" x14ac:dyDescent="0.2">
      <c r="A152" s="4" t="str">
        <f>IF(B152&lt;&gt;"","SF","")</f>
        <v/>
      </c>
      <c r="B152" s="12" t="str">
        <f>IF(SUM(D146:D151)&gt;SUM(B146:B151),SUM(D146:D151)-SUM(B146:B151),"")</f>
        <v/>
      </c>
      <c r="C152" s="4" t="str">
        <f>IF(D152&lt;&gt;"","SF","")</f>
        <v>SF</v>
      </c>
      <c r="D152" s="13">
        <f>IF(SUM(B146:B151)&gt;SUM(D146:D151),SUM(B146:B151)-SUM(D146:D151),"")</f>
        <v>4900</v>
      </c>
      <c r="F152" s="4" t="str">
        <f>IF(G152&lt;&gt;"","SF","")</f>
        <v/>
      </c>
      <c r="G152" s="12" t="str">
        <f>IF(SUM(I146:I151)&gt;SUM(G146:G151),SUM(I146:I151)-SUM(G146:G151),"")</f>
        <v/>
      </c>
      <c r="H152" s="4" t="str">
        <f>IF(I152&lt;&gt;"","SF","")</f>
        <v>SF</v>
      </c>
      <c r="I152" s="13">
        <f>IF(SUM(G146:G151)&gt;SUM(I146:I151),SUM(G146:G151)-SUM(I146:I151),"")</f>
        <v>3440</v>
      </c>
      <c r="K152" s="4" t="str">
        <f>IF(L152&lt;&gt;"","SF","")</f>
        <v/>
      </c>
      <c r="L152" s="12" t="str">
        <f>IF(SUM(N146:N151)&gt;SUM(L146:L151),SUM(N146:N151)-SUM(L146:L151),"")</f>
        <v/>
      </c>
      <c r="M152" s="4" t="str">
        <f>IF(N152&lt;&gt;"","SF","")</f>
        <v>SF</v>
      </c>
      <c r="N152" s="13">
        <f>IF(SUM(L146:L151)&gt;SUM(N146:N151),SUM(L146:L151)-SUM(N146:N151),"")</f>
        <v>9500</v>
      </c>
    </row>
    <row r="153" spans="1:14" ht="13.5" thickBot="1" x14ac:dyDescent="0.25">
      <c r="A153" s="5"/>
      <c r="B153" s="14">
        <f>IF(A145&lt;&gt;"",SUM(B146:B152),"")</f>
        <v>4900</v>
      </c>
      <c r="C153" s="5"/>
      <c r="D153" s="15">
        <f>IF(A145&lt;&gt;"",SUM(D146:D152),"")</f>
        <v>4900</v>
      </c>
      <c r="F153" s="5"/>
      <c r="G153" s="14">
        <f>IF(F145&lt;&gt;"",SUM(G146:G152),"")</f>
        <v>3440</v>
      </c>
      <c r="H153" s="5"/>
      <c r="I153" s="15">
        <f>IF(F145&lt;&gt;"",SUM(I146:I152),"")</f>
        <v>3440</v>
      </c>
      <c r="K153" s="5"/>
      <c r="L153" s="14">
        <f>IF(K145&lt;&gt;"",SUM(L146:L152),"")</f>
        <v>9500</v>
      </c>
      <c r="M153" s="5"/>
      <c r="N153" s="15">
        <f>IF(K145&lt;&gt;"",SUM(N146:N152),"")</f>
        <v>9500</v>
      </c>
    </row>
    <row r="154" spans="1:14" ht="13.5" thickTop="1" x14ac:dyDescent="0.2"/>
    <row r="155" spans="1:14" ht="27.95" customHeight="1" thickBot="1" x14ac:dyDescent="0.25">
      <c r="A155" s="22" t="str">
        <f>IF('Balance des comptes'!A47&lt;&gt;"",'Balance des comptes'!A47,"")</f>
        <v>Salaires et charges sociales</v>
      </c>
      <c r="B155" s="22"/>
      <c r="C155" s="22"/>
      <c r="D155" s="22"/>
      <c r="F155" s="22" t="str">
        <f>IF('Balance des comptes'!A48&lt;&gt;"",'Balance des comptes'!A48,"")</f>
        <v>Charges financières</v>
      </c>
      <c r="G155" s="22"/>
      <c r="H155" s="22"/>
      <c r="I155" s="22"/>
      <c r="K155" s="22" t="str">
        <f>IF('Balance des comptes'!A49&lt;&gt;"",'Balance des comptes'!A49,"")</f>
        <v>Publicité - frais de représentation</v>
      </c>
      <c r="L155" s="22"/>
      <c r="M155" s="22"/>
      <c r="N155" s="22"/>
    </row>
    <row r="156" spans="1:14" x14ac:dyDescent="0.2">
      <c r="A156" s="2" t="str">
        <f>IF(B156&lt;&gt;"","SI","")</f>
        <v>SI</v>
      </c>
      <c r="B156" s="8">
        <f>IF('Balance des comptes'!B47&lt;&gt;"",'Balance des comptes'!B47,"")</f>
        <v>66000</v>
      </c>
      <c r="C156" s="2" t="str">
        <f>IF(D156&lt;&gt;"","SI","")</f>
        <v/>
      </c>
      <c r="D156" s="9" t="str">
        <f>IF('Balance des comptes'!C47&lt;&gt;"",'Balance des comptes'!C47,"")</f>
        <v/>
      </c>
      <c r="F156" s="2" t="str">
        <f>IF(G156&lt;&gt;"","SI","")</f>
        <v>SI</v>
      </c>
      <c r="G156" s="8">
        <f>IF('Balance des comptes'!B48&lt;&gt;"",'Balance des comptes'!B48,"")</f>
        <v>5400</v>
      </c>
      <c r="H156" s="2" t="str">
        <f>IF(I156&lt;&gt;"","SI","")</f>
        <v/>
      </c>
      <c r="I156" s="9" t="str">
        <f>IF('Balance des comptes'!C48&lt;&gt;"",'Balance des comptes'!C48,"")</f>
        <v/>
      </c>
      <c r="K156" s="2" t="str">
        <f>IF(L156&lt;&gt;"","SI","")</f>
        <v>SI</v>
      </c>
      <c r="L156" s="8">
        <f>IF('Balance des comptes'!B49&lt;&gt;"",'Balance des comptes'!B49,"")</f>
        <v>6800</v>
      </c>
      <c r="M156" s="2" t="str">
        <f>IF(N156&lt;&gt;"","SI","")</f>
        <v/>
      </c>
      <c r="N156" s="9" t="str">
        <f>IF('Balance des comptes'!C49&lt;&gt;"",'Balance des comptes'!C49,"")</f>
        <v/>
      </c>
    </row>
    <row r="157" spans="1:14" x14ac:dyDescent="0.2">
      <c r="A157" s="3"/>
      <c r="B157" s="10"/>
      <c r="C157" s="3"/>
      <c r="D157" s="11"/>
      <c r="F157" s="3"/>
      <c r="G157" s="10"/>
      <c r="H157" s="3"/>
      <c r="I157" s="11"/>
      <c r="K157" s="3"/>
      <c r="L157" s="10"/>
      <c r="M157" s="3"/>
      <c r="N157" s="11"/>
    </row>
    <row r="158" spans="1:14" x14ac:dyDescent="0.2">
      <c r="A158" s="3"/>
      <c r="B158" s="10"/>
      <c r="C158" s="3"/>
      <c r="D158" s="11"/>
      <c r="F158" s="3"/>
      <c r="G158" s="10"/>
      <c r="H158" s="3"/>
      <c r="I158" s="11"/>
      <c r="K158" s="3"/>
      <c r="L158" s="10"/>
      <c r="M158" s="3"/>
      <c r="N158" s="11"/>
    </row>
    <row r="159" spans="1:14" x14ac:dyDescent="0.2">
      <c r="A159" s="3"/>
      <c r="B159" s="10"/>
      <c r="C159" s="3"/>
      <c r="D159" s="11"/>
      <c r="F159" s="3"/>
      <c r="G159" s="10"/>
      <c r="H159" s="3"/>
      <c r="I159" s="11"/>
      <c r="K159" s="3"/>
      <c r="L159" s="10"/>
      <c r="M159" s="3"/>
      <c r="N159" s="11"/>
    </row>
    <row r="160" spans="1:14" x14ac:dyDescent="0.2">
      <c r="A160" s="3"/>
      <c r="B160" s="10"/>
      <c r="C160" s="3"/>
      <c r="D160" s="11"/>
      <c r="F160" s="3"/>
      <c r="G160" s="10"/>
      <c r="H160" s="3"/>
      <c r="I160" s="11"/>
      <c r="K160" s="3"/>
      <c r="L160" s="10"/>
      <c r="M160" s="3"/>
      <c r="N160" s="11"/>
    </row>
    <row r="161" spans="1:14" ht="25.5" x14ac:dyDescent="0.2">
      <c r="A161" s="4" t="str">
        <f>IF(B161&lt;&gt;"","SF","")</f>
        <v/>
      </c>
      <c r="B161" s="12" t="str">
        <f>IF(SUM(D156:D160)&gt;SUM(B156:B160),SUM(D156:D160)-SUM(B156:B160),"")</f>
        <v/>
      </c>
      <c r="C161" s="4" t="str">
        <f>IF(D161&lt;&gt;"","SF","")</f>
        <v>SF</v>
      </c>
      <c r="D161" s="13">
        <f>IF(SUM(B156:B160)&gt;SUM(D156:D160),SUM(B156:B160)-SUM(D156:D160),"")</f>
        <v>66000</v>
      </c>
      <c r="F161" s="4" t="str">
        <f>IF(G161&lt;&gt;"","SF","")</f>
        <v/>
      </c>
      <c r="G161" s="12" t="str">
        <f>IF(SUM(I156:I160)&gt;SUM(G156:G160),SUM(I156:I160)-SUM(G156:G160),"")</f>
        <v/>
      </c>
      <c r="H161" s="4" t="str">
        <f>IF(I161&lt;&gt;"","SF","")</f>
        <v>SF</v>
      </c>
      <c r="I161" s="13">
        <f>IF(SUM(G156:G160)&gt;SUM(I156:I160),SUM(G156:G160)-SUM(I156:I160),"")</f>
        <v>5400</v>
      </c>
      <c r="K161" s="4" t="str">
        <f>IF(L161&lt;&gt;"","SF","")</f>
        <v/>
      </c>
      <c r="L161" s="12" t="str">
        <f>IF(SUM(N156:N160)&gt;SUM(L156:L160),SUM(N156:N160)-SUM(L156:L160),"")</f>
        <v/>
      </c>
      <c r="M161" s="4" t="str">
        <f>IF(N161&lt;&gt;"","SF","")</f>
        <v>SF</v>
      </c>
      <c r="N161" s="13">
        <f>IF(SUM(L156:L160)&gt;SUM(N156:N160),SUM(L156:L160)-SUM(N156:N160),"")</f>
        <v>6800</v>
      </c>
    </row>
    <row r="162" spans="1:14" ht="13.5" thickBot="1" x14ac:dyDescent="0.25">
      <c r="A162" s="5"/>
      <c r="B162" s="14">
        <f>IF(A155&lt;&gt;"",SUM(B156:B161),"")</f>
        <v>66000</v>
      </c>
      <c r="C162" s="5"/>
      <c r="D162" s="15">
        <f>IF(A155&lt;&gt;"",SUM(D156:D161),"")</f>
        <v>66000</v>
      </c>
      <c r="F162" s="5"/>
      <c r="G162" s="14">
        <f>IF(F155&lt;&gt;"",SUM(G156:G161),"")</f>
        <v>5400</v>
      </c>
      <c r="H162" s="5"/>
      <c r="I162" s="15">
        <f>IF(F155&lt;&gt;"",SUM(I156:I161),"")</f>
        <v>5400</v>
      </c>
      <c r="K162" s="5"/>
      <c r="L162" s="14">
        <f>IF(K155&lt;&gt;"",SUM(L156:L161),"")</f>
        <v>6800</v>
      </c>
      <c r="M162" s="5"/>
      <c r="N162" s="15">
        <f>IF(K155&lt;&gt;"",SUM(N156:N161),"")</f>
        <v>6800</v>
      </c>
    </row>
    <row r="163" spans="1:14" ht="13.5" thickTop="1" x14ac:dyDescent="0.2"/>
    <row r="164" spans="1:14" ht="27.95" customHeight="1" thickBot="1" x14ac:dyDescent="0.25">
      <c r="A164" s="22" t="str">
        <f>IF('Balance des comptes'!A50&lt;&gt;"",'Balance des comptes'!A50,"")</f>
        <v>Frais et entretient des véhicules</v>
      </c>
      <c r="B164" s="22"/>
      <c r="C164" s="22"/>
      <c r="D164" s="22"/>
      <c r="F164" s="22" t="str">
        <f>IF('Balance des comptes'!A51&lt;&gt;"",'Balance des comptes'!A51,"")</f>
        <v>Autres charges d'exploitation</v>
      </c>
      <c r="G164" s="22"/>
      <c r="H164" s="22"/>
      <c r="I164" s="22"/>
      <c r="K164" s="22" t="str">
        <f>IF('Balance des comptes'!A52&lt;&gt;"",'Balance des comptes'!A52,"")</f>
        <v>Charges motoneiges</v>
      </c>
      <c r="L164" s="22"/>
      <c r="M164" s="22"/>
      <c r="N164" s="22"/>
    </row>
    <row r="165" spans="1:14" x14ac:dyDescent="0.2">
      <c r="A165" s="2" t="str">
        <f>IF(B165&lt;&gt;"","SI","")</f>
        <v>SI</v>
      </c>
      <c r="B165" s="8">
        <f>IF('Balance des comptes'!B50&lt;&gt;"",'Balance des comptes'!B50,"")</f>
        <v>11900</v>
      </c>
      <c r="C165" s="2" t="str">
        <f>IF(D165&lt;&gt;"","SI","")</f>
        <v/>
      </c>
      <c r="D165" s="9" t="str">
        <f>IF('Balance des comptes'!C50&lt;&gt;"",'Balance des comptes'!C50,"")</f>
        <v/>
      </c>
      <c r="F165" s="2" t="str">
        <f>IF(G165&lt;&gt;"","SI","")</f>
        <v>SI</v>
      </c>
      <c r="G165" s="8">
        <f>IF('Balance des comptes'!B51&lt;&gt;"",'Balance des comptes'!B51,"")</f>
        <v>67900</v>
      </c>
      <c r="H165" s="2" t="str">
        <f>IF(I165&lt;&gt;"","SI","")</f>
        <v/>
      </c>
      <c r="I165" s="9" t="str">
        <f>IF('Balance des comptes'!C51&lt;&gt;"",'Balance des comptes'!C51,"")</f>
        <v/>
      </c>
      <c r="K165" s="2" t="str">
        <f>IF(L165&lt;&gt;"","SI","")</f>
        <v>SI</v>
      </c>
      <c r="L165" s="8">
        <f>IF('Balance des comptes'!B52&lt;&gt;"",'Balance des comptes'!B52,"")</f>
        <v>3800</v>
      </c>
      <c r="M165" s="2" t="str">
        <f>IF(N165&lt;&gt;"","SI","")</f>
        <v/>
      </c>
      <c r="N165" s="9" t="str">
        <f>IF('Balance des comptes'!C52&lt;&gt;"",'Balance des comptes'!C52,"")</f>
        <v/>
      </c>
    </row>
    <row r="166" spans="1:14" x14ac:dyDescent="0.2">
      <c r="A166" s="3"/>
      <c r="B166" s="10"/>
      <c r="C166" s="3"/>
      <c r="D166" s="11"/>
      <c r="F166" s="3"/>
      <c r="G166" s="10"/>
      <c r="H166" s="3"/>
      <c r="I166" s="11"/>
      <c r="K166" s="3"/>
      <c r="L166" s="10"/>
      <c r="M166" s="3"/>
      <c r="N166" s="11"/>
    </row>
    <row r="167" spans="1:14" x14ac:dyDescent="0.2">
      <c r="A167" s="3"/>
      <c r="B167" s="10"/>
      <c r="C167" s="3"/>
      <c r="D167" s="11"/>
      <c r="F167" s="3"/>
      <c r="G167" s="10"/>
      <c r="H167" s="3"/>
      <c r="I167" s="11"/>
      <c r="K167" s="3"/>
      <c r="L167" s="10"/>
      <c r="M167" s="3"/>
      <c r="N167" s="11"/>
    </row>
    <row r="168" spans="1:14" x14ac:dyDescent="0.2">
      <c r="A168" s="3"/>
      <c r="B168" s="10"/>
      <c r="C168" s="3"/>
      <c r="D168" s="11"/>
      <c r="F168" s="3"/>
      <c r="G168" s="10"/>
      <c r="H168" s="3"/>
      <c r="I168" s="11"/>
      <c r="K168" s="3"/>
      <c r="L168" s="10"/>
      <c r="M168" s="3"/>
      <c r="N168" s="11"/>
    </row>
    <row r="169" spans="1:14" x14ac:dyDescent="0.2">
      <c r="A169" s="3"/>
      <c r="B169" s="10"/>
      <c r="C169" s="3"/>
      <c r="D169" s="11"/>
      <c r="F169" s="3"/>
      <c r="G169" s="10"/>
      <c r="H169" s="3"/>
      <c r="I169" s="11"/>
      <c r="K169" s="3"/>
      <c r="L169" s="10"/>
      <c r="M169" s="3"/>
      <c r="N169" s="11"/>
    </row>
    <row r="170" spans="1:14" ht="25.5" x14ac:dyDescent="0.2">
      <c r="A170" s="4" t="str">
        <f>IF(B170&lt;&gt;"","SF","")</f>
        <v/>
      </c>
      <c r="B170" s="12" t="str">
        <f>IF(SUM(D165:D169)&gt;SUM(B165:B169),SUM(D165:D169)-SUM(B165:B169),"")</f>
        <v/>
      </c>
      <c r="C170" s="4" t="str">
        <f>IF(D170&lt;&gt;"","SF","")</f>
        <v>SF</v>
      </c>
      <c r="D170" s="13">
        <f>IF(SUM(B165:B169)&gt;SUM(D165:D169),SUM(B165:B169)-SUM(D165:D169),"")</f>
        <v>11900</v>
      </c>
      <c r="F170" s="4" t="str">
        <f>IF(G170&lt;&gt;"","SF","")</f>
        <v/>
      </c>
      <c r="G170" s="12" t="str">
        <f>IF(SUM(I165:I169)&gt;SUM(G165:G169),SUM(I165:I169)-SUM(G165:G169),"")</f>
        <v/>
      </c>
      <c r="H170" s="4" t="str">
        <f>IF(I170&lt;&gt;"","SF","")</f>
        <v>SF</v>
      </c>
      <c r="I170" s="13">
        <f>IF(SUM(G165:G169)&gt;SUM(I165:I169),SUM(G165:G169)-SUM(I165:I169),"")</f>
        <v>67900</v>
      </c>
      <c r="K170" s="4" t="str">
        <f>IF(L170&lt;&gt;"","SF","")</f>
        <v/>
      </c>
      <c r="L170" s="12" t="str">
        <f>IF(SUM(N165:N169)&gt;SUM(L165:L169),SUM(N165:N169)-SUM(L165:L169),"")</f>
        <v/>
      </c>
      <c r="M170" s="4" t="str">
        <f>IF(N170&lt;&gt;"","SF","")</f>
        <v>SF</v>
      </c>
      <c r="N170" s="13">
        <f>IF(SUM(L165:L169)&gt;SUM(N165:N169),SUM(L165:L169)-SUM(N165:N169),"")</f>
        <v>3800</v>
      </c>
    </row>
    <row r="171" spans="1:14" ht="13.5" thickBot="1" x14ac:dyDescent="0.25">
      <c r="A171" s="5"/>
      <c r="B171" s="14">
        <f>IF(A164&lt;&gt;"",SUM(B165:B170),"")</f>
        <v>11900</v>
      </c>
      <c r="C171" s="5"/>
      <c r="D171" s="15">
        <f>IF(A164&lt;&gt;"",SUM(D165:D170),"")</f>
        <v>11900</v>
      </c>
      <c r="F171" s="5"/>
      <c r="G171" s="14">
        <f>IF(F164&lt;&gt;"",SUM(G165:G170),"")</f>
        <v>67900</v>
      </c>
      <c r="H171" s="5"/>
      <c r="I171" s="15">
        <f>IF(F164&lt;&gt;"",SUM(I165:I170),"")</f>
        <v>67900</v>
      </c>
      <c r="K171" s="5"/>
      <c r="L171" s="14">
        <f>IF(K164&lt;&gt;"",SUM(L165:L170),"")</f>
        <v>3800</v>
      </c>
      <c r="M171" s="5"/>
      <c r="N171" s="15">
        <f>IF(K164&lt;&gt;"",SUM(N165:N170),"")</f>
        <v>3800</v>
      </c>
    </row>
    <row r="172" spans="1:14" ht="13.5" thickTop="1" x14ac:dyDescent="0.2"/>
    <row r="173" spans="1:14" ht="27.95" customHeight="1" thickBot="1" x14ac:dyDescent="0.25">
      <c r="A173" s="22" t="str">
        <f>'Balance des comptes'!A53</f>
        <v>Produits de locations des motoneiges</v>
      </c>
      <c r="B173" s="22"/>
      <c r="C173" s="22"/>
      <c r="D173" s="22"/>
      <c r="F173" s="22" t="str">
        <f>'Balance des comptes'!A54</f>
        <v>Charges et produits exceptionnels</v>
      </c>
      <c r="G173" s="22"/>
      <c r="H173" s="22"/>
      <c r="I173" s="22"/>
      <c r="K173" s="22" t="str">
        <f>IF('Balance des comptes'!A59&lt;&gt;"",'Balance des comptes'!A59,"")</f>
        <v/>
      </c>
      <c r="L173" s="22"/>
      <c r="M173" s="22"/>
      <c r="N173" s="22"/>
    </row>
    <row r="174" spans="1:14" x14ac:dyDescent="0.2">
      <c r="A174" s="2" t="str">
        <f>IF(B174&lt;&gt;"","SI","")</f>
        <v/>
      </c>
      <c r="B174" s="8" t="str">
        <f>IF('Balance des comptes'!B57&lt;&gt;"",'Balance des comptes'!B57,"")</f>
        <v/>
      </c>
      <c r="C174" s="2" t="str">
        <f>IF(D174&lt;&gt;"","SI","")</f>
        <v>SI</v>
      </c>
      <c r="D174" s="9">
        <f>'Balance des comptes'!C53</f>
        <v>16700</v>
      </c>
      <c r="F174" s="2" t="str">
        <f>IF(G174&lt;&gt;"","SI","")</f>
        <v>SI</v>
      </c>
      <c r="G174" s="8">
        <f>'Balance des comptes'!B54</f>
        <v>600</v>
      </c>
      <c r="H174" s="2" t="str">
        <f>IF(I174&lt;&gt;"","SI","")</f>
        <v/>
      </c>
      <c r="I174" s="9" t="str">
        <f>IF('Balance des comptes'!C58&lt;&gt;"",'Balance des comptes'!C58,"")</f>
        <v/>
      </c>
      <c r="K174" s="2" t="str">
        <f>IF(L174&lt;&gt;"","SI","")</f>
        <v/>
      </c>
      <c r="L174" s="8" t="str">
        <f>IF('Balance des comptes'!B59&lt;&gt;"",'Balance des comptes'!B59,"")</f>
        <v/>
      </c>
      <c r="M174" s="2" t="str">
        <f>IF(N174&lt;&gt;"","SI","")</f>
        <v/>
      </c>
      <c r="N174" s="9" t="str">
        <f>IF('Balance des comptes'!C59&lt;&gt;"",'Balance des comptes'!C59,"")</f>
        <v/>
      </c>
    </row>
    <row r="175" spans="1:14" x14ac:dyDescent="0.2">
      <c r="A175" s="3"/>
      <c r="B175" s="10"/>
      <c r="C175" s="3"/>
      <c r="D175" s="11"/>
      <c r="F175" s="3"/>
      <c r="G175" s="10"/>
      <c r="H175" s="3"/>
      <c r="I175" s="11"/>
      <c r="K175" s="3"/>
      <c r="L175" s="10"/>
      <c r="M175" s="3"/>
      <c r="N175" s="11"/>
    </row>
    <row r="176" spans="1:14" x14ac:dyDescent="0.2">
      <c r="A176" s="3"/>
      <c r="B176" s="10"/>
      <c r="C176" s="3"/>
      <c r="D176" s="11"/>
      <c r="F176" s="3"/>
      <c r="G176" s="10"/>
      <c r="H176" s="3"/>
      <c r="I176" s="11"/>
      <c r="K176" s="3"/>
      <c r="L176" s="10"/>
      <c r="M176" s="3"/>
      <c r="N176" s="11"/>
    </row>
    <row r="177" spans="1:14" x14ac:dyDescent="0.2">
      <c r="A177" s="3"/>
      <c r="B177" s="10"/>
      <c r="C177" s="3"/>
      <c r="D177" s="11"/>
      <c r="F177" s="3"/>
      <c r="G177" s="10"/>
      <c r="H177" s="3"/>
      <c r="I177" s="11"/>
      <c r="K177" s="3"/>
      <c r="L177" s="10"/>
      <c r="M177" s="3"/>
      <c r="N177" s="11"/>
    </row>
    <row r="178" spans="1:14" ht="25.5" x14ac:dyDescent="0.2">
      <c r="A178" s="4" t="str">
        <f>IF(B178&lt;&gt;"","SF","")</f>
        <v>SF</v>
      </c>
      <c r="B178" s="12">
        <f>IF(SUM(D174:D177)&gt;SUM(B174:B177),SUM(D174:D177)-SUM(B174:B177),"")</f>
        <v>16700</v>
      </c>
      <c r="C178" s="4" t="str">
        <f>IF(D178&lt;&gt;"","SF","")</f>
        <v/>
      </c>
      <c r="D178" s="13" t="str">
        <f>IF(SUM(B174:B177)&gt;SUM(D174:D177),SUM(B174:B177)-SUM(D174:D177),"")</f>
        <v/>
      </c>
      <c r="F178" s="4" t="str">
        <f>IF(G178&lt;&gt;"","SF","")</f>
        <v/>
      </c>
      <c r="G178" s="12" t="str">
        <f>IF(SUM(I174:I177)&gt;SUM(G174:G177),SUM(I174:I177)-SUM(G174:G177),"")</f>
        <v/>
      </c>
      <c r="H178" s="4" t="str">
        <f>IF(I178&lt;&gt;"","SF","")</f>
        <v>SF</v>
      </c>
      <c r="I178" s="13">
        <f>IF(SUM(G174:G177)&gt;SUM(I174:I177),SUM(G174:G177)-SUM(I174:I177),"")</f>
        <v>600</v>
      </c>
      <c r="K178" s="4" t="str">
        <f>IF(L178&lt;&gt;"","SF","")</f>
        <v/>
      </c>
      <c r="L178" s="12" t="str">
        <f>IF(SUM(N174:N177)&gt;SUM(L174:L177),SUM(N174:N177)-SUM(L174:L177),"")</f>
        <v/>
      </c>
      <c r="M178" s="4" t="str">
        <f>IF(N178&lt;&gt;"","SF","")</f>
        <v/>
      </c>
      <c r="N178" s="13" t="str">
        <f>IF(SUM(L174:L177)&gt;SUM(N174:N177),SUM(L174:L177)-SUM(N174:N177),"")</f>
        <v/>
      </c>
    </row>
    <row r="179" spans="1:14" ht="13.5" thickBot="1" x14ac:dyDescent="0.25">
      <c r="A179" s="5"/>
      <c r="B179" s="14">
        <f>IF(A173&lt;&gt;"",SUM(B174:B178),"")</f>
        <v>16700</v>
      </c>
      <c r="C179" s="5"/>
      <c r="D179" s="15">
        <f>IF(A173&lt;&gt;"",SUM(D174:D178),"")</f>
        <v>16700</v>
      </c>
      <c r="F179" s="5"/>
      <c r="G179" s="14">
        <f>IF(F173&lt;&gt;"",SUM(G174:G178),"")</f>
        <v>600</v>
      </c>
      <c r="H179" s="5"/>
      <c r="I179" s="15">
        <f>IF(F173&lt;&gt;"",SUM(I174:I178),"")</f>
        <v>600</v>
      </c>
      <c r="K179" s="5"/>
      <c r="L179" s="14" t="str">
        <f>IF(K173&lt;&gt;"",SUM(L174:L178),"")</f>
        <v/>
      </c>
      <c r="M179" s="5"/>
      <c r="N179" s="15" t="str">
        <f>IF(K173&lt;&gt;"",SUM(N174:N178),"")</f>
        <v/>
      </c>
    </row>
    <row r="180" spans="1:14" ht="13.5" thickTop="1" x14ac:dyDescent="0.2"/>
  </sheetData>
  <mergeCells count="51">
    <mergeCell ref="A173:D173"/>
    <mergeCell ref="F173:I173"/>
    <mergeCell ref="K173:N173"/>
    <mergeCell ref="A155:D155"/>
    <mergeCell ref="F155:I155"/>
    <mergeCell ref="K155:N155"/>
    <mergeCell ref="A164:D164"/>
    <mergeCell ref="F164:I164"/>
    <mergeCell ref="K164:N164"/>
    <mergeCell ref="A135:D135"/>
    <mergeCell ref="F135:I135"/>
    <mergeCell ref="K135:N135"/>
    <mergeCell ref="A145:D145"/>
    <mergeCell ref="F145:I145"/>
    <mergeCell ref="K145:N145"/>
    <mergeCell ref="A111:D111"/>
    <mergeCell ref="F111:I111"/>
    <mergeCell ref="K111:N111"/>
    <mergeCell ref="A122:D122"/>
    <mergeCell ref="F122:I122"/>
    <mergeCell ref="K122:N122"/>
    <mergeCell ref="A89:D89"/>
    <mergeCell ref="F89:I89"/>
    <mergeCell ref="K89:N89"/>
    <mergeCell ref="A100:D100"/>
    <mergeCell ref="F100:I100"/>
    <mergeCell ref="K100:N100"/>
    <mergeCell ref="A66:D66"/>
    <mergeCell ref="F66:I66"/>
    <mergeCell ref="K66:N66"/>
    <mergeCell ref="A77:D77"/>
    <mergeCell ref="F77:I77"/>
    <mergeCell ref="K77:N77"/>
    <mergeCell ref="A48:D48"/>
    <mergeCell ref="F48:I48"/>
    <mergeCell ref="K48:N48"/>
    <mergeCell ref="A58:D58"/>
    <mergeCell ref="F58:I58"/>
    <mergeCell ref="K58:N58"/>
    <mergeCell ref="A28:D28"/>
    <mergeCell ref="F28:I28"/>
    <mergeCell ref="K28:N28"/>
    <mergeCell ref="A38:D38"/>
    <mergeCell ref="F38:I38"/>
    <mergeCell ref="K38:N38"/>
    <mergeCell ref="A1:D1"/>
    <mergeCell ref="F1:I1"/>
    <mergeCell ref="K1:N1"/>
    <mergeCell ref="A17:D17"/>
    <mergeCell ref="F17:I17"/>
    <mergeCell ref="K17:N17"/>
  </mergeCells>
  <printOptions horizontalCentered="1" verticalCentered="1"/>
  <pageMargins left="0.39370078740157483" right="0.39370078740157483" top="0.59055118110236227" bottom="0.39370078740157483" header="0.51181102362204722" footer="0.51181102362204722"/>
  <pageSetup paperSize="9" scale="85" orientation="portrait" horizontalDpi="300" verticalDpi="300" r:id="rId1"/>
  <headerFooter alignWithMargins="0">
    <oddHeader>&amp;L&amp;F&amp;R&amp;A</oddHeader>
  </headerFooter>
  <rowBreaks count="2" manualBreakCount="2">
    <brk id="64" max="16383" man="1"/>
    <brk id="1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Balance des comptes</vt:lpstr>
      <vt:lpstr>Grand Livre base de travail</vt:lpstr>
    </vt:vector>
  </TitlesOfParts>
  <Company>***************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Benoît Zuber</dc:creator>
  <cp:lastModifiedBy>Benoît Zuber</cp:lastModifiedBy>
  <cp:lastPrinted>2018-11-06T11:39:52Z</cp:lastPrinted>
  <dcterms:created xsi:type="dcterms:W3CDTF">2000-08-23T15:14:17Z</dcterms:created>
  <dcterms:modified xsi:type="dcterms:W3CDTF">2018-11-29T13:21:47Z</dcterms:modified>
</cp:coreProperties>
</file>